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EXAMPLE" sheetId="1" r:id="rId1"/>
    <sheet name="Dr 1" sheetId="2" r:id="rId2"/>
    <sheet name="Dr 2" sheetId="3" r:id="rId3"/>
    <sheet name="Dr 3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<sst xmlns="http://schemas.openxmlformats.org/spreadsheetml/2006/main" count="321" uniqueCount="46">
  <si>
    <t>miles</t>
  </si>
  <si>
    <t>ADD TO</t>
  </si>
  <si>
    <t>PAYROLL</t>
  </si>
  <si>
    <t>HMRC</t>
  </si>
  <si>
    <t>rate</t>
  </si>
  <si>
    <t>at 25p</t>
  </si>
  <si>
    <t>£</t>
  </si>
  <si>
    <t>MILEAGE CLAIMS</t>
  </si>
  <si>
    <t>PLEASE COMPLETE THE GREEN BOXES</t>
  </si>
  <si>
    <t>First 10,000 miles</t>
  </si>
  <si>
    <t>at</t>
  </si>
  <si>
    <t>see below</t>
  </si>
  <si>
    <t>Cumulative miles:</t>
  </si>
  <si>
    <r>
      <t>over</t>
    </r>
    <r>
      <rPr>
        <sz val="10"/>
        <rFont val="Tahoma"/>
        <family val="2"/>
      </rPr>
      <t xml:space="preserve"> 10,000 miles</t>
    </r>
  </si>
  <si>
    <t>TOTAL TO</t>
  </si>
  <si>
    <t>Reimbursement rate</t>
  </si>
  <si>
    <t>ADDITIONS CHECK</t>
  </si>
  <si>
    <t>TOTAL</t>
  </si>
  <si>
    <t>MILES</t>
  </si>
  <si>
    <t>REIMB</t>
  </si>
  <si>
    <t>DR Example</t>
  </si>
  <si>
    <t xml:space="preserve">45p (0.45) </t>
  </si>
  <si>
    <t>at 45p</t>
  </si>
  <si>
    <t xml:space="preserve"> </t>
  </si>
  <si>
    <t xml:space="preserve">HMIT </t>
  </si>
  <si>
    <t>Allowable</t>
  </si>
  <si>
    <t>2012/13</t>
  </si>
  <si>
    <t>During April 2012, dr Example has submitted the following mileage claim:</t>
  </si>
  <si>
    <t>Home Visits</t>
  </si>
  <si>
    <t>Home to base (max 20)</t>
  </si>
  <si>
    <t>VTS/OOH</t>
  </si>
  <si>
    <t>Payable at mileage rate for engine size</t>
  </si>
  <si>
    <t>payable at public transport rates</t>
  </si>
  <si>
    <t>Home visit Mileage [A]</t>
  </si>
  <si>
    <t>Home to base &amp; return (max 20 miles) [B]</t>
  </si>
  <si>
    <t>Public Transport (VTS, OOH) [C]</t>
  </si>
  <si>
    <t>Business miles [A]</t>
  </si>
  <si>
    <t>Mileage Claim</t>
  </si>
  <si>
    <t>Public transort mileage received</t>
  </si>
  <si>
    <t>Business miles received</t>
  </si>
  <si>
    <t>Home to base mileage received</t>
  </si>
  <si>
    <t>Excess received on business miles - taxable</t>
  </si>
  <si>
    <t>Home to base mileage received - taxable</t>
  </si>
  <si>
    <t>Business mileage @ 45p plus public transport</t>
  </si>
  <si>
    <t xml:space="preserve">Total </t>
  </si>
  <si>
    <t>Examples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</si>
</sst>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;\-\ \ \ "/>
    <numFmt numFmtId="173" formatCode="#,##0;[Red]\(#,##0\);\-\ \ \ "/>
    <numFmt numFmtId="174" formatCode="#,##0;[Red]\-;\-\ \ \ "/>
    <numFmt numFmtId="175" formatCode="#,##0.00;[Red]#,##0.00"/>
    <numFmt numFmtId="176" formatCode="&quot;£&quot;#,##0.00;[Red]\(&quot;£&quot;#,##0.00\);\-\ \ \ "/>
    <numFmt numFmtId="177" formatCode="#,##0.0"/>
  </numFmts>
  <fonts count="5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2"/>
      <color indexed="12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14"/>
      <color indexed="12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12"/>
      <color indexed="12"/>
      <name val="Tahoma"/>
      <family val="2"/>
    </font>
    <font>
      <b/>
      <u val="single"/>
      <sz val="10"/>
      <color indexed="36"/>
      <name val="Tahoma"/>
      <family val="2"/>
    </font>
    <font>
      <sz val="10"/>
      <color indexed="36"/>
      <name val="Tahoma"/>
      <family val="2"/>
    </font>
    <font>
      <b/>
      <sz val="10"/>
      <color indexed="36"/>
      <name val="Tahoma"/>
      <family val="2"/>
    </font>
    <font>
      <b/>
      <i/>
      <sz val="12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1" fillId="4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4" borderId="0" xfId="0" applyFont="1" applyFill="1" applyAlignment="1">
      <alignment/>
    </xf>
    <xf numFmtId="17" fontId="2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4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9" fillId="32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176" fontId="1" fillId="32" borderId="0" xfId="0" applyNumberFormat="1" applyFont="1" applyFill="1" applyAlignment="1">
      <alignment/>
    </xf>
    <xf numFmtId="176" fontId="2" fillId="32" borderId="0" xfId="0" applyNumberFormat="1" applyFont="1" applyFill="1" applyAlignment="1">
      <alignment/>
    </xf>
    <xf numFmtId="176" fontId="2" fillId="32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176" fontId="4" fillId="33" borderId="0" xfId="0" applyNumberFormat="1" applyFont="1" applyFill="1" applyAlignment="1">
      <alignment/>
    </xf>
    <xf numFmtId="176" fontId="1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176" fontId="1" fillId="33" borderId="0" xfId="0" applyNumberFormat="1" applyFont="1" applyFill="1" applyAlignment="1">
      <alignment horizontal="center"/>
    </xf>
    <xf numFmtId="176" fontId="1" fillId="0" borderId="12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2" fillId="33" borderId="0" xfId="0" applyNumberFormat="1" applyFont="1" applyFill="1" applyAlignment="1">
      <alignment/>
    </xf>
    <xf numFmtId="176" fontId="1" fillId="0" borderId="12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172" fontId="14" fillId="4" borderId="0" xfId="0" applyNumberFormat="1" applyFont="1" applyFill="1" applyAlignment="1">
      <alignment/>
    </xf>
    <xf numFmtId="172" fontId="14" fillId="0" borderId="12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/>
    </xf>
    <xf numFmtId="172" fontId="15" fillId="32" borderId="0" xfId="0" applyNumberFormat="1" applyFont="1" applyFill="1" applyAlignment="1">
      <alignment/>
    </xf>
    <xf numFmtId="172" fontId="14" fillId="32" borderId="0" xfId="0" applyNumberFormat="1" applyFont="1" applyFill="1" applyAlignment="1">
      <alignment/>
    </xf>
    <xf numFmtId="0" fontId="16" fillId="0" borderId="10" xfId="0" applyFont="1" applyBorder="1" applyAlignment="1">
      <alignment/>
    </xf>
    <xf numFmtId="176" fontId="1" fillId="33" borderId="10" xfId="0" applyNumberFormat="1" applyFont="1" applyFill="1" applyBorder="1" applyAlignment="1">
      <alignment/>
    </xf>
    <xf numFmtId="173" fontId="2" fillId="0" borderId="0" xfId="0" applyNumberFormat="1" applyFont="1" applyAlignment="1">
      <alignment horizontal="center"/>
    </xf>
    <xf numFmtId="172" fontId="14" fillId="32" borderId="13" xfId="0" applyNumberFormat="1" applyFont="1" applyFill="1" applyBorder="1" applyAlignment="1">
      <alignment/>
    </xf>
    <xf numFmtId="176" fontId="1" fillId="32" borderId="13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73" fontId="2" fillId="0" borderId="0" xfId="0" applyNumberFormat="1" applyFont="1" applyFill="1" applyAlignment="1">
      <alignment horizontal="center" wrapText="1"/>
    </xf>
    <xf numFmtId="173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6" fontId="3" fillId="33" borderId="0" xfId="0" applyNumberFormat="1" applyFont="1" applyFill="1" applyAlignment="1">
      <alignment wrapText="1"/>
    </xf>
    <xf numFmtId="172" fontId="13" fillId="32" borderId="0" xfId="0" applyNumberFormat="1" applyFont="1" applyFill="1" applyAlignment="1">
      <alignment wrapText="1"/>
    </xf>
    <xf numFmtId="176" fontId="3" fillId="32" borderId="0" xfId="0" applyNumberFormat="1" applyFont="1" applyFill="1" applyAlignment="1">
      <alignment wrapText="1"/>
    </xf>
    <xf numFmtId="3" fontId="14" fillId="4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76" fontId="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8"/>
  <sheetViews>
    <sheetView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IV16384"/>
    </sheetView>
  </sheetViews>
  <sheetFormatPr defaultColWidth="9.140625" defaultRowHeight="12.75"/>
  <cols>
    <col min="1" max="1" width="9.140625" style="1" customWidth="1"/>
    <col min="2" max="2" width="12.28125" style="8" customWidth="1"/>
    <col min="3" max="3" width="2.00390625" style="11" customWidth="1"/>
    <col min="4" max="4" width="13.00390625" style="11" customWidth="1"/>
    <col min="5" max="5" width="1.421875" style="11" customWidth="1"/>
    <col min="6" max="6" width="15.421875" style="4" bestFit="1" customWidth="1"/>
    <col min="7" max="7" width="5.421875" style="1" customWidth="1"/>
    <col min="8" max="8" width="9.140625" style="7" customWidth="1"/>
    <col min="9" max="9" width="2.57421875" style="1" bestFit="1" customWidth="1"/>
    <col min="10" max="10" width="7.8515625" style="28" customWidth="1"/>
    <col min="11" max="11" width="9.140625" style="1" customWidth="1"/>
    <col min="12" max="12" width="1.8515625" style="1" customWidth="1"/>
    <col min="13" max="13" width="15.57421875" style="1" bestFit="1" customWidth="1"/>
    <col min="14" max="14" width="1.57421875" style="1" customWidth="1"/>
    <col min="15" max="15" width="12.140625" style="47" customWidth="1"/>
    <col min="16" max="16" width="1.8515625" style="47" customWidth="1"/>
    <col min="17" max="17" width="12.7109375" style="47" customWidth="1"/>
    <col min="18" max="18" width="1.7109375" style="47" customWidth="1"/>
    <col min="19" max="19" width="12.140625" style="47" bestFit="1" customWidth="1"/>
    <col min="20" max="20" width="13.140625" style="46" bestFit="1" customWidth="1"/>
    <col min="21" max="22" width="13.140625" style="46" customWidth="1"/>
    <col min="23" max="23" width="9.140625" style="1" customWidth="1"/>
    <col min="24" max="24" width="9.140625" style="27" customWidth="1"/>
    <col min="25" max="25" width="9.140625" style="47" customWidth="1"/>
    <col min="26" max="16384" width="9.140625" style="1" customWidth="1"/>
  </cols>
  <sheetData>
    <row r="1" spans="1:6" ht="15">
      <c r="A1" s="65" t="s">
        <v>20</v>
      </c>
      <c r="B1" s="14"/>
      <c r="C1" s="15"/>
      <c r="D1" s="15"/>
      <c r="E1" s="15"/>
      <c r="F1" s="16"/>
    </row>
    <row r="2" spans="1:6" ht="10.5" customHeight="1">
      <c r="A2" s="17"/>
      <c r="B2" s="9"/>
      <c r="C2" s="13"/>
      <c r="D2" s="13"/>
      <c r="E2" s="13"/>
      <c r="F2" s="5"/>
    </row>
    <row r="3" spans="1:13" ht="18">
      <c r="A3" s="21" t="s">
        <v>7</v>
      </c>
      <c r="B3" s="9"/>
      <c r="C3" s="13"/>
      <c r="D3" s="13"/>
      <c r="E3" s="13"/>
      <c r="F3" s="5"/>
      <c r="G3" s="24" t="s">
        <v>8</v>
      </c>
      <c r="H3" s="10"/>
      <c r="I3" s="18"/>
      <c r="J3" s="29"/>
      <c r="K3" s="18"/>
      <c r="L3" s="18"/>
      <c r="M3" s="18"/>
    </row>
    <row r="4" spans="1:25" s="4" customFormat="1" ht="9.75" customHeight="1">
      <c r="A4" s="22"/>
      <c r="B4" s="13"/>
      <c r="C4" s="13"/>
      <c r="D4" s="13"/>
      <c r="E4" s="13"/>
      <c r="F4" s="5"/>
      <c r="G4" s="23"/>
      <c r="H4" s="27"/>
      <c r="J4" s="30"/>
      <c r="O4" s="47"/>
      <c r="P4" s="47"/>
      <c r="Q4" s="47"/>
      <c r="R4" s="47"/>
      <c r="S4" s="47"/>
      <c r="T4" s="47"/>
      <c r="U4" s="47"/>
      <c r="V4" s="47"/>
      <c r="X4" s="27"/>
      <c r="Y4" s="47"/>
    </row>
    <row r="5" spans="1:22" ht="15">
      <c r="A5" s="3" t="s">
        <v>26</v>
      </c>
      <c r="M5" s="37" t="s">
        <v>15</v>
      </c>
      <c r="S5" s="49"/>
      <c r="T5" s="48" t="s">
        <v>14</v>
      </c>
      <c r="U5" s="48"/>
      <c r="V5" s="48"/>
    </row>
    <row r="6" spans="4:22" ht="15">
      <c r="D6" s="35"/>
      <c r="F6" s="35"/>
      <c r="M6" s="36">
        <v>0.583</v>
      </c>
      <c r="O6" s="91"/>
      <c r="P6" s="91"/>
      <c r="Q6" s="91"/>
      <c r="R6" s="91"/>
      <c r="S6" s="55"/>
      <c r="T6" s="48" t="s">
        <v>1</v>
      </c>
      <c r="U6" s="48"/>
      <c r="V6" s="48"/>
    </row>
    <row r="7" spans="4:22" ht="15">
      <c r="D7" s="35"/>
      <c r="F7" s="35"/>
      <c r="O7" s="91"/>
      <c r="P7" s="91"/>
      <c r="Q7" s="91"/>
      <c r="R7" s="91"/>
      <c r="S7" s="55"/>
      <c r="T7" s="48" t="s">
        <v>2</v>
      </c>
      <c r="U7" s="48"/>
      <c r="V7" s="48"/>
    </row>
    <row r="8" spans="4:22" ht="12.75">
      <c r="D8" s="6"/>
      <c r="F8" s="6" t="s">
        <v>23</v>
      </c>
      <c r="M8" s="2" t="s">
        <v>23</v>
      </c>
      <c r="S8" s="49"/>
      <c r="T8" s="49"/>
      <c r="U8" s="49"/>
      <c r="V8" s="49"/>
    </row>
    <row r="9" spans="4:25" ht="12.75">
      <c r="D9" s="6"/>
      <c r="F9" s="6" t="s">
        <v>23</v>
      </c>
      <c r="M9" s="25" t="s">
        <v>23</v>
      </c>
      <c r="O9" s="92"/>
      <c r="P9" s="92"/>
      <c r="Q9" s="92"/>
      <c r="R9" s="92"/>
      <c r="S9" s="50" t="s">
        <v>23</v>
      </c>
      <c r="T9" s="50" t="s">
        <v>23</v>
      </c>
      <c r="U9" s="50" t="s">
        <v>24</v>
      </c>
      <c r="V9" s="50"/>
      <c r="X9" s="40" t="s">
        <v>16</v>
      </c>
      <c r="Y9" s="43"/>
    </row>
    <row r="10" spans="2:25" s="2" customFormat="1" ht="12.75">
      <c r="B10" s="2" t="s">
        <v>37</v>
      </c>
      <c r="C10" s="6"/>
      <c r="D10" s="6"/>
      <c r="E10" s="12"/>
      <c r="F10" s="6" t="s">
        <v>23</v>
      </c>
      <c r="I10" s="96" t="s">
        <v>3</v>
      </c>
      <c r="J10" s="96"/>
      <c r="M10" s="6" t="s">
        <v>23</v>
      </c>
      <c r="O10" s="92"/>
      <c r="P10" s="92"/>
      <c r="Q10" s="92"/>
      <c r="R10" s="92"/>
      <c r="S10" s="50" t="s">
        <v>23</v>
      </c>
      <c r="T10" s="50" t="s">
        <v>23</v>
      </c>
      <c r="U10" s="50" t="s">
        <v>25</v>
      </c>
      <c r="V10" s="50"/>
      <c r="X10" s="63" t="s">
        <v>17</v>
      </c>
      <c r="Y10" s="44" t="s">
        <v>17</v>
      </c>
    </row>
    <row r="11" spans="2:25" s="70" customFormat="1" ht="63.75">
      <c r="B11" s="71" t="s">
        <v>33</v>
      </c>
      <c r="C11" s="71"/>
      <c r="D11" s="71" t="s">
        <v>34</v>
      </c>
      <c r="E11" s="72"/>
      <c r="F11" s="73" t="s">
        <v>35</v>
      </c>
      <c r="H11" s="74" t="s">
        <v>36</v>
      </c>
      <c r="I11" s="97" t="s">
        <v>4</v>
      </c>
      <c r="J11" s="97"/>
      <c r="M11" s="73" t="s">
        <v>39</v>
      </c>
      <c r="O11" s="93" t="s">
        <v>38</v>
      </c>
      <c r="P11" s="93"/>
      <c r="Q11" s="93" t="s">
        <v>40</v>
      </c>
      <c r="R11" s="93"/>
      <c r="S11" s="75" t="s">
        <v>41</v>
      </c>
      <c r="T11" s="75" t="s">
        <v>42</v>
      </c>
      <c r="U11" s="75" t="s">
        <v>43</v>
      </c>
      <c r="V11" s="75" t="s">
        <v>44</v>
      </c>
      <c r="X11" s="76" t="s">
        <v>18</v>
      </c>
      <c r="Y11" s="77" t="s">
        <v>19</v>
      </c>
    </row>
    <row r="12" spans="2:25" ht="12.75">
      <c r="B12" s="41" t="s">
        <v>0</v>
      </c>
      <c r="C12" s="41"/>
      <c r="D12" s="41" t="s">
        <v>0</v>
      </c>
      <c r="F12" s="41" t="s">
        <v>0</v>
      </c>
      <c r="H12" s="42" t="s">
        <v>0</v>
      </c>
      <c r="J12" s="31" t="s">
        <v>21</v>
      </c>
      <c r="M12" s="20" t="s">
        <v>6</v>
      </c>
      <c r="O12" s="94" t="s">
        <v>6</v>
      </c>
      <c r="P12" s="94"/>
      <c r="Q12" s="94" t="s">
        <v>6</v>
      </c>
      <c r="R12" s="94"/>
      <c r="S12" s="51" t="s">
        <v>6</v>
      </c>
      <c r="T12" s="51" t="s">
        <v>6</v>
      </c>
      <c r="U12" s="51" t="s">
        <v>6</v>
      </c>
      <c r="V12" s="51" t="s">
        <v>6</v>
      </c>
      <c r="X12" s="64"/>
      <c r="Y12" s="45"/>
    </row>
    <row r="13" spans="2:25" ht="12.75">
      <c r="B13" s="11"/>
      <c r="D13" s="20"/>
      <c r="F13" s="20"/>
      <c r="J13" s="28" t="s">
        <v>23</v>
      </c>
      <c r="M13" s="20"/>
      <c r="O13" s="94"/>
      <c r="P13" s="94"/>
      <c r="Q13" s="94"/>
      <c r="R13" s="94"/>
      <c r="S13" s="51"/>
      <c r="T13" s="49"/>
      <c r="U13" s="49"/>
      <c r="V13" s="49"/>
      <c r="X13" s="64"/>
      <c r="Y13" s="43"/>
    </row>
    <row r="14" spans="2:25" ht="12.75">
      <c r="B14" s="11"/>
      <c r="D14" s="20"/>
      <c r="F14" s="20"/>
      <c r="H14" s="27"/>
      <c r="J14" s="32" t="s">
        <v>11</v>
      </c>
      <c r="M14" s="20"/>
      <c r="O14" s="94"/>
      <c r="P14" s="94"/>
      <c r="Q14" s="94"/>
      <c r="R14" s="94"/>
      <c r="S14" s="51"/>
      <c r="T14" s="49"/>
      <c r="U14" s="49"/>
      <c r="V14" s="49"/>
      <c r="X14" s="64"/>
      <c r="Y14" s="43"/>
    </row>
    <row r="15" spans="1:25" ht="12.75">
      <c r="A15" s="19">
        <v>41000</v>
      </c>
      <c r="B15" s="78">
        <f>+$D$56</f>
        <v>398</v>
      </c>
      <c r="C15" s="79"/>
      <c r="D15" s="80">
        <f>+$D$57</f>
        <v>600</v>
      </c>
      <c r="E15" s="81"/>
      <c r="F15" s="80">
        <f>+$D$58</f>
        <v>100</v>
      </c>
      <c r="H15" s="59">
        <f>+$B$15</f>
        <v>398</v>
      </c>
      <c r="I15" s="25" t="s">
        <v>10</v>
      </c>
      <c r="J15" s="33">
        <v>0.45</v>
      </c>
      <c r="K15" s="46">
        <f>H15*J15</f>
        <v>179.1</v>
      </c>
      <c r="M15" s="47">
        <f>+B15*$M$6</f>
        <v>232.034</v>
      </c>
      <c r="O15" s="47">
        <f>F15*0.24</f>
        <v>24</v>
      </c>
      <c r="Q15" s="47">
        <f>+D15*$M$6</f>
        <v>349.79999999999995</v>
      </c>
      <c r="S15" s="49">
        <f>M15-K15</f>
        <v>52.934</v>
      </c>
      <c r="T15" s="49">
        <f>+Q15</f>
        <v>349.79999999999995</v>
      </c>
      <c r="U15" s="49">
        <f>K15+O15</f>
        <v>203.1</v>
      </c>
      <c r="V15" s="49">
        <f>S15+T15+U15</f>
        <v>605.834</v>
      </c>
      <c r="X15" s="64">
        <f>B15+D15+H15</f>
        <v>1396</v>
      </c>
      <c r="Y15" s="43">
        <f>(B15+D15)*0.583+(F15*0.24)</f>
        <v>605.834</v>
      </c>
    </row>
    <row r="16" spans="1:25" ht="12.75">
      <c r="A16" s="19"/>
      <c r="B16" s="78"/>
      <c r="C16" s="79"/>
      <c r="D16" s="80"/>
      <c r="E16" s="81"/>
      <c r="F16" s="80"/>
      <c r="H16" s="59"/>
      <c r="I16" s="25"/>
      <c r="J16" s="33"/>
      <c r="K16" s="46"/>
      <c r="M16" s="47"/>
      <c r="S16" s="49"/>
      <c r="T16" s="49"/>
      <c r="U16" s="49"/>
      <c r="V16" s="49"/>
      <c r="X16" s="64"/>
      <c r="Y16" s="43"/>
    </row>
    <row r="17" spans="1:25" ht="12.75">
      <c r="A17" s="19">
        <v>41030</v>
      </c>
      <c r="B17" s="78">
        <f aca="true" t="shared" si="0" ref="B17:B37">+$D$56</f>
        <v>398</v>
      </c>
      <c r="C17" s="79"/>
      <c r="D17" s="80">
        <f aca="true" t="shared" si="1" ref="D17:D37">+$D$57</f>
        <v>600</v>
      </c>
      <c r="E17" s="81"/>
      <c r="F17" s="80">
        <f aca="true" t="shared" si="2" ref="F17:F37">+$D$58</f>
        <v>100</v>
      </c>
      <c r="H17" s="59">
        <f aca="true" t="shared" si="3" ref="H17:H37">+$B$15</f>
        <v>398</v>
      </c>
      <c r="I17" s="25" t="s">
        <v>10</v>
      </c>
      <c r="J17" s="33">
        <v>0.45</v>
      </c>
      <c r="K17" s="46">
        <f aca="true" t="shared" si="4" ref="K17:K37">H17*J17</f>
        <v>179.1</v>
      </c>
      <c r="M17" s="47">
        <f aca="true" t="shared" si="5" ref="M17:M37">+B17*$M$6</f>
        <v>232.034</v>
      </c>
      <c r="O17" s="47">
        <f aca="true" t="shared" si="6" ref="O17:O37">F17*0.24</f>
        <v>24</v>
      </c>
      <c r="Q17" s="47">
        <f aca="true" t="shared" si="7" ref="Q17:Q37">+D17*$M$6</f>
        <v>349.79999999999995</v>
      </c>
      <c r="S17" s="49">
        <f aca="true" t="shared" si="8" ref="S17:S37">M17-K17</f>
        <v>52.934</v>
      </c>
      <c r="T17" s="49">
        <f aca="true" t="shared" si="9" ref="T17:T37">+Q17</f>
        <v>349.79999999999995</v>
      </c>
      <c r="U17" s="49">
        <f aca="true" t="shared" si="10" ref="U17:U37">K17+O17</f>
        <v>203.1</v>
      </c>
      <c r="V17" s="49">
        <f aca="true" t="shared" si="11" ref="V17:V37">S17+T17+U17</f>
        <v>605.834</v>
      </c>
      <c r="X17" s="64">
        <f aca="true" t="shared" si="12" ref="X17:X37">B17+D17+H17</f>
        <v>1396</v>
      </c>
      <c r="Y17" s="43">
        <f aca="true" t="shared" si="13" ref="Y17:Y37">(B17+D17)*0.583+(F17*0.24)</f>
        <v>605.834</v>
      </c>
    </row>
    <row r="18" spans="1:25" ht="12.75">
      <c r="A18" s="19"/>
      <c r="B18" s="78"/>
      <c r="C18" s="79"/>
      <c r="D18" s="80"/>
      <c r="E18" s="81"/>
      <c r="F18" s="80"/>
      <c r="H18" s="59"/>
      <c r="I18" s="25"/>
      <c r="J18" s="33"/>
      <c r="K18" s="46"/>
      <c r="M18" s="47"/>
      <c r="S18" s="49"/>
      <c r="T18" s="49"/>
      <c r="U18" s="49"/>
      <c r="V18" s="49"/>
      <c r="X18" s="64"/>
      <c r="Y18" s="43"/>
    </row>
    <row r="19" spans="1:25" ht="12.75">
      <c r="A19" s="19">
        <v>41061</v>
      </c>
      <c r="B19" s="78">
        <f t="shared" si="0"/>
        <v>398</v>
      </c>
      <c r="C19" s="79"/>
      <c r="D19" s="80">
        <f t="shared" si="1"/>
        <v>600</v>
      </c>
      <c r="E19" s="81"/>
      <c r="F19" s="80">
        <f t="shared" si="2"/>
        <v>100</v>
      </c>
      <c r="H19" s="59">
        <f t="shared" si="3"/>
        <v>398</v>
      </c>
      <c r="I19" s="25" t="s">
        <v>10</v>
      </c>
      <c r="J19" s="33">
        <v>0.45</v>
      </c>
      <c r="K19" s="46">
        <f t="shared" si="4"/>
        <v>179.1</v>
      </c>
      <c r="M19" s="47">
        <f t="shared" si="5"/>
        <v>232.034</v>
      </c>
      <c r="O19" s="47">
        <f t="shared" si="6"/>
        <v>24</v>
      </c>
      <c r="Q19" s="47">
        <f t="shared" si="7"/>
        <v>349.79999999999995</v>
      </c>
      <c r="S19" s="49">
        <f t="shared" si="8"/>
        <v>52.934</v>
      </c>
      <c r="T19" s="49">
        <f t="shared" si="9"/>
        <v>349.79999999999995</v>
      </c>
      <c r="U19" s="49">
        <f t="shared" si="10"/>
        <v>203.1</v>
      </c>
      <c r="V19" s="49">
        <f t="shared" si="11"/>
        <v>605.834</v>
      </c>
      <c r="X19" s="64">
        <f t="shared" si="12"/>
        <v>1396</v>
      </c>
      <c r="Y19" s="43">
        <f t="shared" si="13"/>
        <v>605.834</v>
      </c>
    </row>
    <row r="20" spans="1:25" ht="12.75">
      <c r="A20" s="19"/>
      <c r="B20" s="78"/>
      <c r="C20" s="79"/>
      <c r="D20" s="80"/>
      <c r="E20" s="81"/>
      <c r="F20" s="80"/>
      <c r="H20" s="59"/>
      <c r="I20" s="25"/>
      <c r="J20" s="33"/>
      <c r="K20" s="46"/>
      <c r="M20" s="47"/>
      <c r="S20" s="49"/>
      <c r="T20" s="49"/>
      <c r="U20" s="49"/>
      <c r="V20" s="49"/>
      <c r="X20" s="64"/>
      <c r="Y20" s="43"/>
    </row>
    <row r="21" spans="1:25" ht="12.75">
      <c r="A21" s="19">
        <v>41091</v>
      </c>
      <c r="B21" s="78">
        <f t="shared" si="0"/>
        <v>398</v>
      </c>
      <c r="C21" s="79"/>
      <c r="D21" s="80">
        <f t="shared" si="1"/>
        <v>600</v>
      </c>
      <c r="E21" s="81"/>
      <c r="F21" s="80">
        <f t="shared" si="2"/>
        <v>100</v>
      </c>
      <c r="H21" s="59">
        <f t="shared" si="3"/>
        <v>398</v>
      </c>
      <c r="I21" s="25" t="s">
        <v>10</v>
      </c>
      <c r="J21" s="33">
        <v>0.45</v>
      </c>
      <c r="K21" s="46">
        <f t="shared" si="4"/>
        <v>179.1</v>
      </c>
      <c r="M21" s="47">
        <f t="shared" si="5"/>
        <v>232.034</v>
      </c>
      <c r="O21" s="47">
        <f t="shared" si="6"/>
        <v>24</v>
      </c>
      <c r="Q21" s="47">
        <f t="shared" si="7"/>
        <v>349.79999999999995</v>
      </c>
      <c r="S21" s="49">
        <f t="shared" si="8"/>
        <v>52.934</v>
      </c>
      <c r="T21" s="49">
        <f t="shared" si="9"/>
        <v>349.79999999999995</v>
      </c>
      <c r="U21" s="49">
        <f t="shared" si="10"/>
        <v>203.1</v>
      </c>
      <c r="V21" s="49">
        <f t="shared" si="11"/>
        <v>605.834</v>
      </c>
      <c r="X21" s="64">
        <f t="shared" si="12"/>
        <v>1396</v>
      </c>
      <c r="Y21" s="43">
        <f t="shared" si="13"/>
        <v>605.834</v>
      </c>
    </row>
    <row r="22" spans="1:25" ht="12.75">
      <c r="A22" s="19"/>
      <c r="B22" s="78"/>
      <c r="C22" s="79"/>
      <c r="D22" s="80"/>
      <c r="E22" s="81"/>
      <c r="F22" s="80"/>
      <c r="H22" s="59"/>
      <c r="I22" s="25"/>
      <c r="J22" s="33"/>
      <c r="K22" s="46"/>
      <c r="M22" s="47"/>
      <c r="S22" s="49"/>
      <c r="T22" s="49"/>
      <c r="U22" s="49"/>
      <c r="V22" s="49"/>
      <c r="X22" s="64"/>
      <c r="Y22" s="43"/>
    </row>
    <row r="23" spans="1:25" ht="12.75">
      <c r="A23" s="19">
        <v>41122</v>
      </c>
      <c r="B23" s="78">
        <f t="shared" si="0"/>
        <v>398</v>
      </c>
      <c r="C23" s="79"/>
      <c r="D23" s="80">
        <f t="shared" si="1"/>
        <v>600</v>
      </c>
      <c r="E23" s="81"/>
      <c r="F23" s="80">
        <f t="shared" si="2"/>
        <v>100</v>
      </c>
      <c r="H23" s="59">
        <f t="shared" si="3"/>
        <v>398</v>
      </c>
      <c r="I23" s="25" t="s">
        <v>10</v>
      </c>
      <c r="J23" s="33">
        <v>0.45</v>
      </c>
      <c r="K23" s="46">
        <f t="shared" si="4"/>
        <v>179.1</v>
      </c>
      <c r="M23" s="47">
        <f t="shared" si="5"/>
        <v>232.034</v>
      </c>
      <c r="O23" s="47">
        <f t="shared" si="6"/>
        <v>24</v>
      </c>
      <c r="Q23" s="47">
        <f t="shared" si="7"/>
        <v>349.79999999999995</v>
      </c>
      <c r="S23" s="49">
        <f t="shared" si="8"/>
        <v>52.934</v>
      </c>
      <c r="T23" s="49">
        <f t="shared" si="9"/>
        <v>349.79999999999995</v>
      </c>
      <c r="U23" s="49">
        <f t="shared" si="10"/>
        <v>203.1</v>
      </c>
      <c r="V23" s="49">
        <f t="shared" si="11"/>
        <v>605.834</v>
      </c>
      <c r="X23" s="64">
        <f t="shared" si="12"/>
        <v>1396</v>
      </c>
      <c r="Y23" s="43">
        <f t="shared" si="13"/>
        <v>605.834</v>
      </c>
    </row>
    <row r="24" spans="1:25" ht="12.75">
      <c r="A24" s="19"/>
      <c r="B24" s="78"/>
      <c r="C24" s="79"/>
      <c r="D24" s="80"/>
      <c r="E24" s="81"/>
      <c r="F24" s="80"/>
      <c r="H24" s="59"/>
      <c r="I24" s="25"/>
      <c r="J24" s="33"/>
      <c r="K24" s="46"/>
      <c r="M24" s="47"/>
      <c r="S24" s="49"/>
      <c r="T24" s="49"/>
      <c r="U24" s="49"/>
      <c r="V24" s="49"/>
      <c r="X24" s="64"/>
      <c r="Y24" s="43"/>
    </row>
    <row r="25" spans="1:25" ht="12.75">
      <c r="A25" s="19">
        <v>41153</v>
      </c>
      <c r="B25" s="78">
        <f t="shared" si="0"/>
        <v>398</v>
      </c>
      <c r="C25" s="79"/>
      <c r="D25" s="80">
        <f t="shared" si="1"/>
        <v>600</v>
      </c>
      <c r="E25" s="81"/>
      <c r="F25" s="80">
        <f t="shared" si="2"/>
        <v>100</v>
      </c>
      <c r="H25" s="59">
        <f t="shared" si="3"/>
        <v>398</v>
      </c>
      <c r="I25" s="25" t="s">
        <v>10</v>
      </c>
      <c r="J25" s="33">
        <v>0.45</v>
      </c>
      <c r="K25" s="46">
        <f t="shared" si="4"/>
        <v>179.1</v>
      </c>
      <c r="M25" s="47">
        <f t="shared" si="5"/>
        <v>232.034</v>
      </c>
      <c r="O25" s="47">
        <f t="shared" si="6"/>
        <v>24</v>
      </c>
      <c r="Q25" s="47">
        <f t="shared" si="7"/>
        <v>349.79999999999995</v>
      </c>
      <c r="S25" s="49">
        <f t="shared" si="8"/>
        <v>52.934</v>
      </c>
      <c r="T25" s="49">
        <f t="shared" si="9"/>
        <v>349.79999999999995</v>
      </c>
      <c r="U25" s="49">
        <f t="shared" si="10"/>
        <v>203.1</v>
      </c>
      <c r="V25" s="49">
        <f t="shared" si="11"/>
        <v>605.834</v>
      </c>
      <c r="X25" s="64">
        <f t="shared" si="12"/>
        <v>1396</v>
      </c>
      <c r="Y25" s="43">
        <f t="shared" si="13"/>
        <v>605.834</v>
      </c>
    </row>
    <row r="26" spans="1:25" ht="12.75">
      <c r="A26" s="19"/>
      <c r="B26" s="78"/>
      <c r="C26" s="79"/>
      <c r="D26" s="80"/>
      <c r="E26" s="81"/>
      <c r="F26" s="80"/>
      <c r="H26" s="59"/>
      <c r="I26" s="25"/>
      <c r="J26" s="33"/>
      <c r="K26" s="46"/>
      <c r="M26" s="47"/>
      <c r="S26" s="49"/>
      <c r="T26" s="49"/>
      <c r="U26" s="49"/>
      <c r="V26" s="49"/>
      <c r="X26" s="64"/>
      <c r="Y26" s="43"/>
    </row>
    <row r="27" spans="1:25" ht="12.75">
      <c r="A27" s="19">
        <v>41183</v>
      </c>
      <c r="B27" s="78">
        <f t="shared" si="0"/>
        <v>398</v>
      </c>
      <c r="C27" s="79"/>
      <c r="D27" s="80">
        <f t="shared" si="1"/>
        <v>600</v>
      </c>
      <c r="E27" s="81"/>
      <c r="F27" s="80">
        <f t="shared" si="2"/>
        <v>100</v>
      </c>
      <c r="H27" s="59">
        <f t="shared" si="3"/>
        <v>398</v>
      </c>
      <c r="I27" s="25" t="s">
        <v>10</v>
      </c>
      <c r="J27" s="33">
        <v>0.45</v>
      </c>
      <c r="K27" s="46">
        <f t="shared" si="4"/>
        <v>179.1</v>
      </c>
      <c r="M27" s="47">
        <f t="shared" si="5"/>
        <v>232.034</v>
      </c>
      <c r="O27" s="47">
        <f t="shared" si="6"/>
        <v>24</v>
      </c>
      <c r="Q27" s="47">
        <f t="shared" si="7"/>
        <v>349.79999999999995</v>
      </c>
      <c r="S27" s="49">
        <f t="shared" si="8"/>
        <v>52.934</v>
      </c>
      <c r="T27" s="49">
        <f t="shared" si="9"/>
        <v>349.79999999999995</v>
      </c>
      <c r="U27" s="49">
        <f t="shared" si="10"/>
        <v>203.1</v>
      </c>
      <c r="V27" s="49">
        <f t="shared" si="11"/>
        <v>605.834</v>
      </c>
      <c r="X27" s="64">
        <f t="shared" si="12"/>
        <v>1396</v>
      </c>
      <c r="Y27" s="43">
        <f t="shared" si="13"/>
        <v>605.834</v>
      </c>
    </row>
    <row r="28" spans="1:25" ht="12.75">
      <c r="A28" s="19"/>
      <c r="B28" s="78"/>
      <c r="C28" s="79"/>
      <c r="D28" s="80"/>
      <c r="E28" s="81"/>
      <c r="F28" s="80"/>
      <c r="H28" s="59"/>
      <c r="I28" s="25"/>
      <c r="J28" s="33"/>
      <c r="K28" s="46"/>
      <c r="M28" s="47"/>
      <c r="S28" s="49"/>
      <c r="T28" s="49"/>
      <c r="U28" s="49"/>
      <c r="V28" s="49"/>
      <c r="X28" s="64"/>
      <c r="Y28" s="43"/>
    </row>
    <row r="29" spans="1:25" ht="12.75">
      <c r="A29" s="19">
        <v>41214</v>
      </c>
      <c r="B29" s="78">
        <f t="shared" si="0"/>
        <v>398</v>
      </c>
      <c r="C29" s="79"/>
      <c r="D29" s="80">
        <f t="shared" si="1"/>
        <v>600</v>
      </c>
      <c r="E29" s="81"/>
      <c r="F29" s="80">
        <f t="shared" si="2"/>
        <v>100</v>
      </c>
      <c r="H29" s="59">
        <f t="shared" si="3"/>
        <v>398</v>
      </c>
      <c r="I29" s="25" t="s">
        <v>10</v>
      </c>
      <c r="J29" s="33">
        <v>0.45</v>
      </c>
      <c r="K29" s="46">
        <f t="shared" si="4"/>
        <v>179.1</v>
      </c>
      <c r="M29" s="47">
        <f t="shared" si="5"/>
        <v>232.034</v>
      </c>
      <c r="O29" s="47">
        <f t="shared" si="6"/>
        <v>24</v>
      </c>
      <c r="Q29" s="47">
        <f t="shared" si="7"/>
        <v>349.79999999999995</v>
      </c>
      <c r="S29" s="49">
        <f t="shared" si="8"/>
        <v>52.934</v>
      </c>
      <c r="T29" s="49">
        <f t="shared" si="9"/>
        <v>349.79999999999995</v>
      </c>
      <c r="U29" s="49">
        <f t="shared" si="10"/>
        <v>203.1</v>
      </c>
      <c r="V29" s="49">
        <f t="shared" si="11"/>
        <v>605.834</v>
      </c>
      <c r="X29" s="64">
        <f t="shared" si="12"/>
        <v>1396</v>
      </c>
      <c r="Y29" s="43">
        <f t="shared" si="13"/>
        <v>605.834</v>
      </c>
    </row>
    <row r="30" spans="1:25" ht="12.75">
      <c r="A30" s="19"/>
      <c r="B30" s="78"/>
      <c r="C30" s="79"/>
      <c r="D30" s="80"/>
      <c r="E30" s="81"/>
      <c r="F30" s="80"/>
      <c r="H30" s="59"/>
      <c r="I30" s="25"/>
      <c r="J30" s="33"/>
      <c r="K30" s="46"/>
      <c r="M30" s="47"/>
      <c r="S30" s="49"/>
      <c r="T30" s="49"/>
      <c r="U30" s="49"/>
      <c r="V30" s="49"/>
      <c r="X30" s="64"/>
      <c r="Y30" s="43"/>
    </row>
    <row r="31" spans="1:25" ht="12.75">
      <c r="A31" s="19">
        <v>41244</v>
      </c>
      <c r="B31" s="78">
        <f t="shared" si="0"/>
        <v>398</v>
      </c>
      <c r="C31" s="79"/>
      <c r="D31" s="80">
        <f t="shared" si="1"/>
        <v>600</v>
      </c>
      <c r="E31" s="81"/>
      <c r="F31" s="80">
        <f t="shared" si="2"/>
        <v>100</v>
      </c>
      <c r="H31" s="59">
        <f t="shared" si="3"/>
        <v>398</v>
      </c>
      <c r="I31" s="25" t="s">
        <v>10</v>
      </c>
      <c r="J31" s="33">
        <v>0.45</v>
      </c>
      <c r="K31" s="46">
        <f t="shared" si="4"/>
        <v>179.1</v>
      </c>
      <c r="M31" s="47">
        <f t="shared" si="5"/>
        <v>232.034</v>
      </c>
      <c r="O31" s="47">
        <f t="shared" si="6"/>
        <v>24</v>
      </c>
      <c r="Q31" s="47">
        <f t="shared" si="7"/>
        <v>349.79999999999995</v>
      </c>
      <c r="S31" s="49">
        <f t="shared" si="8"/>
        <v>52.934</v>
      </c>
      <c r="T31" s="49">
        <f t="shared" si="9"/>
        <v>349.79999999999995</v>
      </c>
      <c r="U31" s="49">
        <f t="shared" si="10"/>
        <v>203.1</v>
      </c>
      <c r="V31" s="49">
        <f t="shared" si="11"/>
        <v>605.834</v>
      </c>
      <c r="X31" s="64">
        <f t="shared" si="12"/>
        <v>1396</v>
      </c>
      <c r="Y31" s="43">
        <f t="shared" si="13"/>
        <v>605.834</v>
      </c>
    </row>
    <row r="32" spans="1:25" ht="12.75">
      <c r="A32" s="19"/>
      <c r="B32" s="78"/>
      <c r="C32" s="79"/>
      <c r="D32" s="80"/>
      <c r="E32" s="81"/>
      <c r="F32" s="80"/>
      <c r="H32" s="59"/>
      <c r="I32" s="25"/>
      <c r="J32" s="33"/>
      <c r="K32" s="46"/>
      <c r="M32" s="47"/>
      <c r="S32" s="49"/>
      <c r="T32" s="49"/>
      <c r="U32" s="49"/>
      <c r="V32" s="49"/>
      <c r="X32" s="64"/>
      <c r="Y32" s="43"/>
    </row>
    <row r="33" spans="1:25" ht="12.75">
      <c r="A33" s="19">
        <v>41275</v>
      </c>
      <c r="B33" s="78">
        <f t="shared" si="0"/>
        <v>398</v>
      </c>
      <c r="C33" s="79"/>
      <c r="D33" s="80">
        <f t="shared" si="1"/>
        <v>600</v>
      </c>
      <c r="E33" s="81"/>
      <c r="F33" s="80">
        <f t="shared" si="2"/>
        <v>100</v>
      </c>
      <c r="H33" s="59">
        <f t="shared" si="3"/>
        <v>398</v>
      </c>
      <c r="I33" s="25" t="s">
        <v>10</v>
      </c>
      <c r="J33" s="33">
        <v>0.45</v>
      </c>
      <c r="K33" s="46">
        <f t="shared" si="4"/>
        <v>179.1</v>
      </c>
      <c r="M33" s="47">
        <f t="shared" si="5"/>
        <v>232.034</v>
      </c>
      <c r="O33" s="47">
        <f t="shared" si="6"/>
        <v>24</v>
      </c>
      <c r="Q33" s="47">
        <f t="shared" si="7"/>
        <v>349.79999999999995</v>
      </c>
      <c r="S33" s="49">
        <f t="shared" si="8"/>
        <v>52.934</v>
      </c>
      <c r="T33" s="49">
        <f t="shared" si="9"/>
        <v>349.79999999999995</v>
      </c>
      <c r="U33" s="49">
        <f t="shared" si="10"/>
        <v>203.1</v>
      </c>
      <c r="V33" s="49">
        <f t="shared" si="11"/>
        <v>605.834</v>
      </c>
      <c r="X33" s="64">
        <f t="shared" si="12"/>
        <v>1396</v>
      </c>
      <c r="Y33" s="43">
        <f t="shared" si="13"/>
        <v>605.834</v>
      </c>
    </row>
    <row r="34" spans="1:25" ht="12.75">
      <c r="A34" s="19"/>
      <c r="B34" s="78"/>
      <c r="C34" s="79"/>
      <c r="D34" s="80"/>
      <c r="E34" s="81"/>
      <c r="F34" s="80"/>
      <c r="H34" s="59"/>
      <c r="I34" s="25"/>
      <c r="J34" s="33"/>
      <c r="K34" s="46"/>
      <c r="M34" s="47"/>
      <c r="S34" s="49"/>
      <c r="T34" s="49"/>
      <c r="U34" s="49"/>
      <c r="V34" s="49"/>
      <c r="X34" s="64"/>
      <c r="Y34" s="43"/>
    </row>
    <row r="35" spans="1:25" ht="12.75">
      <c r="A35" s="19">
        <v>41306</v>
      </c>
      <c r="B35" s="78">
        <f t="shared" si="0"/>
        <v>398</v>
      </c>
      <c r="C35" s="79"/>
      <c r="D35" s="80">
        <f t="shared" si="1"/>
        <v>600</v>
      </c>
      <c r="E35" s="81"/>
      <c r="F35" s="80">
        <f t="shared" si="2"/>
        <v>100</v>
      </c>
      <c r="H35" s="59">
        <f t="shared" si="3"/>
        <v>398</v>
      </c>
      <c r="I35" s="25" t="s">
        <v>10</v>
      </c>
      <c r="J35" s="33">
        <v>0.45</v>
      </c>
      <c r="K35" s="46">
        <f t="shared" si="4"/>
        <v>179.1</v>
      </c>
      <c r="M35" s="47">
        <f t="shared" si="5"/>
        <v>232.034</v>
      </c>
      <c r="O35" s="47">
        <f t="shared" si="6"/>
        <v>24</v>
      </c>
      <c r="Q35" s="47">
        <f t="shared" si="7"/>
        <v>349.79999999999995</v>
      </c>
      <c r="S35" s="49">
        <f t="shared" si="8"/>
        <v>52.934</v>
      </c>
      <c r="T35" s="49">
        <f t="shared" si="9"/>
        <v>349.79999999999995</v>
      </c>
      <c r="U35" s="49">
        <f t="shared" si="10"/>
        <v>203.1</v>
      </c>
      <c r="V35" s="49">
        <f t="shared" si="11"/>
        <v>605.834</v>
      </c>
      <c r="X35" s="64">
        <f t="shared" si="12"/>
        <v>1396</v>
      </c>
      <c r="Y35" s="43">
        <f t="shared" si="13"/>
        <v>605.834</v>
      </c>
    </row>
    <row r="36" spans="1:25" ht="12.75">
      <c r="A36" s="19"/>
      <c r="B36" s="78"/>
      <c r="C36" s="79"/>
      <c r="D36" s="80"/>
      <c r="E36" s="81"/>
      <c r="F36" s="80"/>
      <c r="H36" s="59"/>
      <c r="I36" s="25"/>
      <c r="J36" s="33"/>
      <c r="K36" s="46"/>
      <c r="M36" s="47"/>
      <c r="S36" s="49"/>
      <c r="T36" s="49"/>
      <c r="U36" s="49"/>
      <c r="V36" s="49"/>
      <c r="X36" s="64"/>
      <c r="Y36" s="43"/>
    </row>
    <row r="37" spans="1:25" ht="12.75">
      <c r="A37" s="19">
        <v>41334</v>
      </c>
      <c r="B37" s="78">
        <f t="shared" si="0"/>
        <v>398</v>
      </c>
      <c r="C37" s="79"/>
      <c r="D37" s="80">
        <f t="shared" si="1"/>
        <v>600</v>
      </c>
      <c r="E37" s="81"/>
      <c r="F37" s="80">
        <f t="shared" si="2"/>
        <v>100</v>
      </c>
      <c r="H37" s="59">
        <f t="shared" si="3"/>
        <v>398</v>
      </c>
      <c r="I37" s="25" t="s">
        <v>10</v>
      </c>
      <c r="J37" s="33">
        <v>0.45</v>
      </c>
      <c r="K37" s="46">
        <f t="shared" si="4"/>
        <v>179.1</v>
      </c>
      <c r="M37" s="47">
        <f t="shared" si="5"/>
        <v>232.034</v>
      </c>
      <c r="O37" s="47">
        <f t="shared" si="6"/>
        <v>24</v>
      </c>
      <c r="Q37" s="47">
        <f t="shared" si="7"/>
        <v>349.79999999999995</v>
      </c>
      <c r="S37" s="49">
        <f t="shared" si="8"/>
        <v>52.934</v>
      </c>
      <c r="T37" s="49">
        <f t="shared" si="9"/>
        <v>349.79999999999995</v>
      </c>
      <c r="U37" s="49">
        <f t="shared" si="10"/>
        <v>203.1</v>
      </c>
      <c r="V37" s="49">
        <f t="shared" si="11"/>
        <v>605.834</v>
      </c>
      <c r="X37" s="64">
        <f t="shared" si="12"/>
        <v>1396</v>
      </c>
      <c r="Y37" s="43">
        <f t="shared" si="13"/>
        <v>605.834</v>
      </c>
    </row>
    <row r="38" spans="1:25" ht="12.75">
      <c r="A38" s="19"/>
      <c r="B38" s="78"/>
      <c r="C38" s="79"/>
      <c r="D38" s="80"/>
      <c r="E38" s="81"/>
      <c r="F38" s="80"/>
      <c r="H38" s="59"/>
      <c r="I38" s="25" t="s">
        <v>23</v>
      </c>
      <c r="J38" s="34" t="s">
        <v>23</v>
      </c>
      <c r="K38" s="46" t="s">
        <v>23</v>
      </c>
      <c r="M38" s="47" t="s">
        <v>23</v>
      </c>
      <c r="O38" s="95"/>
      <c r="P38" s="57"/>
      <c r="Q38" s="95"/>
      <c r="R38" s="57"/>
      <c r="S38" s="49" t="s">
        <v>23</v>
      </c>
      <c r="T38" s="49" t="s">
        <v>23</v>
      </c>
      <c r="U38" s="66" t="str">
        <f>+K38</f>
        <v> </v>
      </c>
      <c r="V38" s="66" t="s">
        <v>23</v>
      </c>
      <c r="X38" s="64">
        <f>B38+D38+H38</f>
        <v>0</v>
      </c>
      <c r="Y38" s="43" t="s">
        <v>23</v>
      </c>
    </row>
    <row r="39" spans="2:25" ht="12.75">
      <c r="B39" s="82"/>
      <c r="C39" s="82"/>
      <c r="D39" s="83"/>
      <c r="E39" s="84"/>
      <c r="F39" s="83"/>
      <c r="H39" s="60"/>
      <c r="M39" s="56"/>
      <c r="O39" s="57"/>
      <c r="P39" s="57"/>
      <c r="Q39" s="57"/>
      <c r="R39" s="57"/>
      <c r="S39" s="56"/>
      <c r="T39" s="52"/>
      <c r="U39" s="53"/>
      <c r="V39" s="53"/>
      <c r="X39" s="64"/>
      <c r="Y39" s="43"/>
    </row>
    <row r="40" spans="2:25" ht="12.75">
      <c r="B40" s="85">
        <f>SUM(B15:B38)</f>
        <v>4776</v>
      </c>
      <c r="C40" s="85"/>
      <c r="D40" s="86">
        <f>SUM(D15:D38)</f>
        <v>7200</v>
      </c>
      <c r="E40" s="87"/>
      <c r="F40" s="86">
        <f>SUM(F15:F38)</f>
        <v>1200</v>
      </c>
      <c r="H40" s="61">
        <f>SUM(H15:H38)</f>
        <v>4776</v>
      </c>
      <c r="M40" s="57">
        <f>SUM(M15:M38)</f>
        <v>2784.408000000001</v>
      </c>
      <c r="O40" s="57">
        <f>SUM(O13:O39)</f>
        <v>288</v>
      </c>
      <c r="P40" s="57"/>
      <c r="Q40" s="57">
        <f>SUM(Q13:Q39)</f>
        <v>4197.6</v>
      </c>
      <c r="R40" s="57"/>
      <c r="S40" s="57">
        <f>SUM(S15:S39)</f>
        <v>635.2079999999997</v>
      </c>
      <c r="T40" s="53">
        <f>SUM(T15:T38)</f>
        <v>4197.6</v>
      </c>
      <c r="U40" s="53">
        <f>SUM(U15:U38)</f>
        <v>2437.1999999999994</v>
      </c>
      <c r="V40" s="53">
        <f>SUM(V15:V38)</f>
        <v>7270.007999999999</v>
      </c>
      <c r="X40" s="64"/>
      <c r="Y40" s="43"/>
    </row>
    <row r="41" spans="2:25" ht="13.5" thickBot="1">
      <c r="B41" s="88"/>
      <c r="C41" s="88"/>
      <c r="D41" s="89"/>
      <c r="E41" s="90"/>
      <c r="F41" s="89"/>
      <c r="H41" s="62"/>
      <c r="M41" s="58"/>
      <c r="O41" s="58"/>
      <c r="P41" s="57"/>
      <c r="Q41" s="58"/>
      <c r="R41" s="57"/>
      <c r="S41" s="58"/>
      <c r="T41" s="54"/>
      <c r="U41" s="54"/>
      <c r="V41" s="54"/>
      <c r="X41" s="68"/>
      <c r="Y41" s="69"/>
    </row>
    <row r="42" ht="13.5" thickTop="1"/>
    <row r="43" ht="12.75">
      <c r="G43" s="2" t="s">
        <v>12</v>
      </c>
    </row>
    <row r="44" spans="7:22" ht="12.75">
      <c r="G44" s="1" t="s">
        <v>9</v>
      </c>
      <c r="M44" s="26"/>
      <c r="N44" s="26"/>
      <c r="O44" s="57"/>
      <c r="P44" s="57"/>
      <c r="Q44" s="57"/>
      <c r="R44" s="57"/>
      <c r="S44" s="57"/>
      <c r="T44" s="53"/>
      <c r="U44" s="53"/>
      <c r="V44" s="53"/>
    </row>
    <row r="45" spans="8:22" ht="12.75">
      <c r="H45" s="38">
        <f>IF(H40&gt;9999,"10000",H40)</f>
        <v>4776</v>
      </c>
      <c r="J45" s="33" t="s">
        <v>22</v>
      </c>
      <c r="M45" s="26"/>
      <c r="N45" s="26"/>
      <c r="O45" s="57"/>
      <c r="P45" s="57"/>
      <c r="Q45" s="57"/>
      <c r="R45" s="57"/>
      <c r="S45" s="57"/>
      <c r="T45" s="53"/>
      <c r="U45" s="53"/>
      <c r="V45" s="53"/>
    </row>
    <row r="46" spans="7:22" ht="12.75">
      <c r="G46" s="2" t="s">
        <v>13</v>
      </c>
      <c r="M46" s="26"/>
      <c r="N46" s="26"/>
      <c r="O46" s="57"/>
      <c r="P46" s="57"/>
      <c r="Q46" s="57"/>
      <c r="R46" s="57"/>
      <c r="S46" s="57"/>
      <c r="T46" s="53"/>
      <c r="U46" s="53"/>
      <c r="V46" s="53"/>
    </row>
    <row r="47" spans="8:22" ht="12.75">
      <c r="H47" s="38" t="str">
        <f>IF(H40&lt;10000,"0",(H40-10000))</f>
        <v>0</v>
      </c>
      <c r="J47" s="34" t="s">
        <v>5</v>
      </c>
      <c r="M47" s="26"/>
      <c r="N47" s="26"/>
      <c r="O47" s="57"/>
      <c r="P47" s="57"/>
      <c r="Q47" s="57"/>
      <c r="R47" s="57"/>
      <c r="S47" s="57"/>
      <c r="T47" s="53"/>
      <c r="U47" s="53"/>
      <c r="V47" s="53"/>
    </row>
    <row r="48" spans="8:22" ht="12.75">
      <c r="H48" s="39"/>
      <c r="M48" s="26"/>
      <c r="N48" s="26"/>
      <c r="O48" s="57"/>
      <c r="P48" s="57"/>
      <c r="Q48" s="57"/>
      <c r="R48" s="57"/>
      <c r="S48" s="57"/>
      <c r="T48" s="53"/>
      <c r="U48" s="53"/>
      <c r="V48" s="53"/>
    </row>
    <row r="49" spans="8:22" ht="12.75">
      <c r="H49" s="39"/>
      <c r="M49" s="26"/>
      <c r="N49" s="26"/>
      <c r="O49" s="57"/>
      <c r="P49" s="57"/>
      <c r="Q49" s="57"/>
      <c r="R49" s="57"/>
      <c r="S49" s="57"/>
      <c r="T49" s="53"/>
      <c r="U49" s="53"/>
      <c r="V49" s="53"/>
    </row>
    <row r="50" spans="13:22" ht="12.75">
      <c r="M50" s="26"/>
      <c r="N50" s="26"/>
      <c r="O50" s="57"/>
      <c r="P50" s="57"/>
      <c r="Q50" s="57"/>
      <c r="R50" s="57"/>
      <c r="S50" s="57"/>
      <c r="T50" s="53"/>
      <c r="U50" s="53"/>
      <c r="V50" s="53"/>
    </row>
    <row r="51" spans="13:22" ht="12.75">
      <c r="M51" s="26"/>
      <c r="N51" s="26"/>
      <c r="O51" s="57"/>
      <c r="P51" s="57"/>
      <c r="Q51" s="57"/>
      <c r="R51" s="57"/>
      <c r="S51" s="57"/>
      <c r="T51" s="53"/>
      <c r="U51" s="53"/>
      <c r="V51" s="53"/>
    </row>
    <row r="52" spans="1:22" ht="12.75">
      <c r="A52" s="2" t="s">
        <v>45</v>
      </c>
      <c r="B52" s="67" t="s">
        <v>23</v>
      </c>
      <c r="M52" s="26"/>
      <c r="N52" s="26"/>
      <c r="O52" s="57"/>
      <c r="P52" s="57"/>
      <c r="Q52" s="57"/>
      <c r="R52" s="57"/>
      <c r="S52" s="57"/>
      <c r="T52" s="53"/>
      <c r="U52" s="53"/>
      <c r="V52" s="53"/>
    </row>
    <row r="53" spans="13:22" ht="12.75">
      <c r="M53" s="26"/>
      <c r="N53" s="26"/>
      <c r="O53" s="57"/>
      <c r="P53" s="57"/>
      <c r="Q53" s="57"/>
      <c r="R53" s="57"/>
      <c r="S53" s="57"/>
      <c r="T53" s="53"/>
      <c r="U53" s="53"/>
      <c r="V53" s="53"/>
    </row>
    <row r="54" spans="1:22" ht="12.75">
      <c r="A54" s="1" t="s">
        <v>27</v>
      </c>
      <c r="M54" s="26"/>
      <c r="N54" s="26"/>
      <c r="O54" s="57"/>
      <c r="P54" s="57"/>
      <c r="Q54" s="57"/>
      <c r="R54" s="57"/>
      <c r="S54" s="57"/>
      <c r="T54" s="53"/>
      <c r="U54" s="53"/>
      <c r="V54" s="53"/>
    </row>
    <row r="55" spans="13:22" ht="12.75">
      <c r="M55" s="26"/>
      <c r="N55" s="26"/>
      <c r="O55" s="57"/>
      <c r="P55" s="57"/>
      <c r="Q55" s="57"/>
      <c r="R55" s="57"/>
      <c r="S55" s="57"/>
      <c r="T55" s="53"/>
      <c r="U55" s="53"/>
      <c r="V55" s="53"/>
    </row>
    <row r="56" spans="1:22" ht="12.75">
      <c r="A56" s="1" t="s">
        <v>28</v>
      </c>
      <c r="D56" s="11">
        <v>398</v>
      </c>
      <c r="F56" s="4" t="s">
        <v>31</v>
      </c>
      <c r="M56" s="26"/>
      <c r="N56" s="26"/>
      <c r="O56" s="57"/>
      <c r="P56" s="57"/>
      <c r="Q56" s="57"/>
      <c r="R56" s="57"/>
      <c r="S56" s="57"/>
      <c r="T56" s="53"/>
      <c r="U56" s="53"/>
      <c r="V56" s="53"/>
    </row>
    <row r="57" spans="1:22" ht="12.75">
      <c r="A57" s="1" t="s">
        <v>29</v>
      </c>
      <c r="D57" s="11">
        <v>600</v>
      </c>
      <c r="F57" s="4" t="s">
        <v>31</v>
      </c>
      <c r="M57" s="26"/>
      <c r="N57" s="26"/>
      <c r="O57" s="57"/>
      <c r="P57" s="57"/>
      <c r="Q57" s="57"/>
      <c r="R57" s="57"/>
      <c r="S57" s="57"/>
      <c r="T57" s="53"/>
      <c r="U57" s="53"/>
      <c r="V57" s="53"/>
    </row>
    <row r="58" spans="1:22" ht="12.75">
      <c r="A58" s="1" t="s">
        <v>30</v>
      </c>
      <c r="D58" s="11">
        <v>100</v>
      </c>
      <c r="F58" s="4" t="s">
        <v>32</v>
      </c>
      <c r="M58" s="26"/>
      <c r="N58" s="26"/>
      <c r="O58" s="57"/>
      <c r="P58" s="57"/>
      <c r="Q58" s="57"/>
      <c r="R58" s="57"/>
      <c r="S58" s="57"/>
      <c r="T58" s="53"/>
      <c r="U58" s="53"/>
      <c r="V58" s="53"/>
    </row>
  </sheetData>
  <sheetProtection/>
  <mergeCells count="2">
    <mergeCell ref="I10:J10"/>
    <mergeCell ref="I11:J11"/>
  </mergeCells>
  <printOptions/>
  <pageMargins left="0.15748031496062992" right="0.15748031496062992" top="0.5905511811023623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2.28125" style="8" customWidth="1"/>
    <col min="3" max="3" width="2.00390625" style="11" customWidth="1"/>
    <col min="4" max="4" width="13.00390625" style="11" customWidth="1"/>
    <col min="5" max="5" width="1.421875" style="11" customWidth="1"/>
    <col min="6" max="6" width="15.421875" style="4" bestFit="1" customWidth="1"/>
    <col min="7" max="7" width="5.421875" style="1" customWidth="1"/>
    <col min="8" max="8" width="9.140625" style="7" customWidth="1"/>
    <col min="9" max="9" width="2.57421875" style="1" bestFit="1" customWidth="1"/>
    <col min="10" max="10" width="7.8515625" style="28" customWidth="1"/>
    <col min="11" max="11" width="9.140625" style="1" customWidth="1"/>
    <col min="12" max="12" width="1.8515625" style="1" customWidth="1"/>
    <col min="13" max="13" width="15.57421875" style="1" bestFit="1" customWidth="1"/>
    <col min="14" max="14" width="1.57421875" style="1" customWidth="1"/>
    <col min="15" max="15" width="12.140625" style="47" customWidth="1"/>
    <col min="16" max="16" width="1.8515625" style="47" customWidth="1"/>
    <col min="17" max="17" width="12.7109375" style="47" customWidth="1"/>
    <col min="18" max="18" width="1.7109375" style="47" customWidth="1"/>
    <col min="19" max="19" width="12.140625" style="47" bestFit="1" customWidth="1"/>
    <col min="20" max="20" width="13.140625" style="46" bestFit="1" customWidth="1"/>
    <col min="21" max="22" width="13.140625" style="46" customWidth="1"/>
    <col min="23" max="23" width="9.140625" style="1" customWidth="1"/>
    <col min="24" max="24" width="9.140625" style="27" customWidth="1"/>
    <col min="25" max="25" width="9.140625" style="47" customWidth="1"/>
    <col min="26" max="16384" width="9.140625" style="1" customWidth="1"/>
  </cols>
  <sheetData>
    <row r="1" spans="1:6" ht="15">
      <c r="A1" s="65" t="s">
        <v>20</v>
      </c>
      <c r="B1" s="14"/>
      <c r="C1" s="15"/>
      <c r="D1" s="15"/>
      <c r="E1" s="15"/>
      <c r="F1" s="16"/>
    </row>
    <row r="2" spans="1:6" ht="10.5" customHeight="1">
      <c r="A2" s="17"/>
      <c r="B2" s="9"/>
      <c r="C2" s="13"/>
      <c r="D2" s="13"/>
      <c r="E2" s="13"/>
      <c r="F2" s="5"/>
    </row>
    <row r="3" spans="1:13" ht="18">
      <c r="A3" s="21" t="s">
        <v>7</v>
      </c>
      <c r="B3" s="9"/>
      <c r="C3" s="13"/>
      <c r="D3" s="13"/>
      <c r="E3" s="13"/>
      <c r="F3" s="5"/>
      <c r="G3" s="24" t="s">
        <v>8</v>
      </c>
      <c r="H3" s="10"/>
      <c r="I3" s="18"/>
      <c r="J3" s="29"/>
      <c r="K3" s="18"/>
      <c r="L3" s="18"/>
      <c r="M3" s="18"/>
    </row>
    <row r="4" spans="1:25" s="4" customFormat="1" ht="9.75" customHeight="1">
      <c r="A4" s="22"/>
      <c r="B4" s="13"/>
      <c r="C4" s="13"/>
      <c r="D4" s="13"/>
      <c r="E4" s="13"/>
      <c r="F4" s="5"/>
      <c r="G4" s="23"/>
      <c r="H4" s="27"/>
      <c r="J4" s="30"/>
      <c r="O4" s="47"/>
      <c r="P4" s="47"/>
      <c r="Q4" s="47"/>
      <c r="R4" s="47"/>
      <c r="S4" s="47"/>
      <c r="T4" s="47"/>
      <c r="U4" s="47"/>
      <c r="V4" s="47"/>
      <c r="X4" s="27"/>
      <c r="Y4" s="47"/>
    </row>
    <row r="5" spans="1:22" ht="15">
      <c r="A5" s="3" t="s">
        <v>26</v>
      </c>
      <c r="M5" s="37" t="s">
        <v>15</v>
      </c>
      <c r="S5" s="49"/>
      <c r="T5" s="48" t="s">
        <v>14</v>
      </c>
      <c r="U5" s="48"/>
      <c r="V5" s="48"/>
    </row>
    <row r="6" spans="4:22" ht="15">
      <c r="D6" s="35"/>
      <c r="F6" s="35"/>
      <c r="M6" s="36">
        <v>0.583</v>
      </c>
      <c r="O6" s="91"/>
      <c r="P6" s="91"/>
      <c r="Q6" s="91"/>
      <c r="R6" s="91"/>
      <c r="S6" s="55"/>
      <c r="T6" s="48" t="s">
        <v>1</v>
      </c>
      <c r="U6" s="48"/>
      <c r="V6" s="48"/>
    </row>
    <row r="7" spans="4:22" ht="15">
      <c r="D7" s="35"/>
      <c r="F7" s="35"/>
      <c r="O7" s="91"/>
      <c r="P7" s="91"/>
      <c r="Q7" s="91"/>
      <c r="R7" s="91"/>
      <c r="S7" s="55"/>
      <c r="T7" s="48" t="s">
        <v>2</v>
      </c>
      <c r="U7" s="48"/>
      <c r="V7" s="48"/>
    </row>
    <row r="8" spans="4:22" ht="12.75">
      <c r="D8" s="6"/>
      <c r="F8" s="6" t="s">
        <v>23</v>
      </c>
      <c r="M8" s="2" t="s">
        <v>23</v>
      </c>
      <c r="S8" s="49"/>
      <c r="T8" s="49"/>
      <c r="U8" s="49"/>
      <c r="V8" s="49"/>
    </row>
    <row r="9" spans="4:25" ht="12.75">
      <c r="D9" s="6"/>
      <c r="F9" s="6" t="s">
        <v>23</v>
      </c>
      <c r="M9" s="25" t="s">
        <v>23</v>
      </c>
      <c r="O9" s="92"/>
      <c r="P9" s="92"/>
      <c r="Q9" s="92"/>
      <c r="R9" s="92"/>
      <c r="S9" s="50" t="s">
        <v>23</v>
      </c>
      <c r="T9" s="50" t="s">
        <v>23</v>
      </c>
      <c r="U9" s="50" t="s">
        <v>24</v>
      </c>
      <c r="V9" s="50"/>
      <c r="X9" s="40" t="s">
        <v>16</v>
      </c>
      <c r="Y9" s="43"/>
    </row>
    <row r="10" spans="2:25" s="2" customFormat="1" ht="12.75">
      <c r="B10" s="2" t="s">
        <v>37</v>
      </c>
      <c r="C10" s="6"/>
      <c r="D10" s="6"/>
      <c r="E10" s="12"/>
      <c r="F10" s="6" t="s">
        <v>23</v>
      </c>
      <c r="I10" s="96" t="s">
        <v>3</v>
      </c>
      <c r="J10" s="96"/>
      <c r="M10" s="6" t="s">
        <v>23</v>
      </c>
      <c r="O10" s="92"/>
      <c r="P10" s="92"/>
      <c r="Q10" s="92"/>
      <c r="R10" s="92"/>
      <c r="S10" s="50" t="s">
        <v>23</v>
      </c>
      <c r="T10" s="50" t="s">
        <v>23</v>
      </c>
      <c r="U10" s="50" t="s">
        <v>25</v>
      </c>
      <c r="V10" s="50"/>
      <c r="X10" s="63" t="s">
        <v>17</v>
      </c>
      <c r="Y10" s="44" t="s">
        <v>17</v>
      </c>
    </row>
    <row r="11" spans="2:25" s="70" customFormat="1" ht="63.75">
      <c r="B11" s="71" t="s">
        <v>33</v>
      </c>
      <c r="C11" s="71"/>
      <c r="D11" s="71" t="s">
        <v>34</v>
      </c>
      <c r="E11" s="72"/>
      <c r="F11" s="73" t="s">
        <v>35</v>
      </c>
      <c r="H11" s="74" t="s">
        <v>36</v>
      </c>
      <c r="I11" s="97" t="s">
        <v>4</v>
      </c>
      <c r="J11" s="97"/>
      <c r="M11" s="73" t="s">
        <v>39</v>
      </c>
      <c r="O11" s="93" t="s">
        <v>38</v>
      </c>
      <c r="P11" s="93"/>
      <c r="Q11" s="93" t="s">
        <v>40</v>
      </c>
      <c r="R11" s="93"/>
      <c r="S11" s="75" t="s">
        <v>41</v>
      </c>
      <c r="T11" s="75" t="s">
        <v>42</v>
      </c>
      <c r="U11" s="75" t="s">
        <v>43</v>
      </c>
      <c r="V11" s="75" t="s">
        <v>44</v>
      </c>
      <c r="X11" s="76" t="s">
        <v>18</v>
      </c>
      <c r="Y11" s="77" t="s">
        <v>19</v>
      </c>
    </row>
    <row r="12" spans="2:25" ht="12.75">
      <c r="B12" s="41" t="s">
        <v>0</v>
      </c>
      <c r="C12" s="41"/>
      <c r="D12" s="41" t="s">
        <v>0</v>
      </c>
      <c r="F12" s="41" t="s">
        <v>0</v>
      </c>
      <c r="H12" s="42" t="s">
        <v>0</v>
      </c>
      <c r="J12" s="31" t="s">
        <v>21</v>
      </c>
      <c r="M12" s="20" t="s">
        <v>6</v>
      </c>
      <c r="O12" s="94" t="s">
        <v>6</v>
      </c>
      <c r="P12" s="94"/>
      <c r="Q12" s="94" t="s">
        <v>6</v>
      </c>
      <c r="R12" s="94"/>
      <c r="S12" s="51" t="s">
        <v>6</v>
      </c>
      <c r="T12" s="51" t="s">
        <v>6</v>
      </c>
      <c r="U12" s="51" t="s">
        <v>6</v>
      </c>
      <c r="V12" s="51" t="s">
        <v>6</v>
      </c>
      <c r="X12" s="64"/>
      <c r="Y12" s="45"/>
    </row>
    <row r="13" spans="2:25" ht="12.75">
      <c r="B13" s="11"/>
      <c r="D13" s="20"/>
      <c r="F13" s="20"/>
      <c r="J13" s="28" t="s">
        <v>23</v>
      </c>
      <c r="M13" s="20"/>
      <c r="O13" s="94"/>
      <c r="P13" s="94"/>
      <c r="Q13" s="94"/>
      <c r="R13" s="94"/>
      <c r="S13" s="51"/>
      <c r="T13" s="49"/>
      <c r="U13" s="49"/>
      <c r="V13" s="49"/>
      <c r="X13" s="64"/>
      <c r="Y13" s="43"/>
    </row>
    <row r="14" spans="2:25" ht="12.75">
      <c r="B14" s="11"/>
      <c r="D14" s="20"/>
      <c r="F14" s="20"/>
      <c r="H14" s="27"/>
      <c r="J14" s="32" t="s">
        <v>11</v>
      </c>
      <c r="M14" s="20"/>
      <c r="O14" s="94"/>
      <c r="P14" s="94"/>
      <c r="Q14" s="94"/>
      <c r="R14" s="94"/>
      <c r="S14" s="51"/>
      <c r="T14" s="49"/>
      <c r="U14" s="49"/>
      <c r="V14" s="49"/>
      <c r="X14" s="64"/>
      <c r="Y14" s="43"/>
    </row>
    <row r="15" spans="1:25" ht="12.75">
      <c r="A15" s="19">
        <v>41000</v>
      </c>
      <c r="B15" s="78"/>
      <c r="C15" s="79"/>
      <c r="D15" s="80"/>
      <c r="E15" s="81"/>
      <c r="F15" s="80"/>
      <c r="H15" s="59">
        <f>+$B$15</f>
        <v>0</v>
      </c>
      <c r="I15" s="25" t="s">
        <v>10</v>
      </c>
      <c r="J15" s="33">
        <v>0.45</v>
      </c>
      <c r="K15" s="46">
        <f>H15*J15</f>
        <v>0</v>
      </c>
      <c r="M15" s="47">
        <f>+B15*$M$6</f>
        <v>0</v>
      </c>
      <c r="O15" s="47">
        <f>F15*0.24</f>
        <v>0</v>
      </c>
      <c r="Q15" s="47">
        <f>+D15*$M$6</f>
        <v>0</v>
      </c>
      <c r="S15" s="49">
        <f>M15-K15</f>
        <v>0</v>
      </c>
      <c r="T15" s="49">
        <f>+Q15</f>
        <v>0</v>
      </c>
      <c r="U15" s="49">
        <f>K15+O15</f>
        <v>0</v>
      </c>
      <c r="V15" s="49">
        <f>S15+T15+U15</f>
        <v>0</v>
      </c>
      <c r="X15" s="64">
        <f>B15+D15+H15</f>
        <v>0</v>
      </c>
      <c r="Y15" s="43">
        <f>(B15+D15)*0.583+(F15*0.24)</f>
        <v>0</v>
      </c>
    </row>
    <row r="16" spans="1:25" ht="12.75">
      <c r="A16" s="19"/>
      <c r="B16" s="78"/>
      <c r="C16" s="79"/>
      <c r="D16" s="80"/>
      <c r="E16" s="81"/>
      <c r="F16" s="80"/>
      <c r="H16" s="59"/>
      <c r="I16" s="25"/>
      <c r="J16" s="33"/>
      <c r="K16" s="46"/>
      <c r="M16" s="47"/>
      <c r="S16" s="49"/>
      <c r="T16" s="49"/>
      <c r="U16" s="49"/>
      <c r="V16" s="49"/>
      <c r="X16" s="64"/>
      <c r="Y16" s="43"/>
    </row>
    <row r="17" spans="1:25" ht="12.75">
      <c r="A17" s="19">
        <v>41030</v>
      </c>
      <c r="B17" s="78"/>
      <c r="C17" s="79"/>
      <c r="D17" s="80"/>
      <c r="E17" s="81"/>
      <c r="F17" s="80"/>
      <c r="H17" s="59">
        <f aca="true" t="shared" si="0" ref="H17:H37">+$B$15</f>
        <v>0</v>
      </c>
      <c r="I17" s="25" t="s">
        <v>10</v>
      </c>
      <c r="J17" s="33">
        <v>0.45</v>
      </c>
      <c r="K17" s="46">
        <f aca="true" t="shared" si="1" ref="K17:K37">H17*J17</f>
        <v>0</v>
      </c>
      <c r="M17" s="47">
        <f aca="true" t="shared" si="2" ref="M17:M37">+B17*$M$6</f>
        <v>0</v>
      </c>
      <c r="O17" s="47">
        <f aca="true" t="shared" si="3" ref="O17:O37">F17*0.24</f>
        <v>0</v>
      </c>
      <c r="Q17" s="47">
        <f aca="true" t="shared" si="4" ref="Q17:Q37">+D17*$M$6</f>
        <v>0</v>
      </c>
      <c r="S17" s="49">
        <f aca="true" t="shared" si="5" ref="S17:S37">M17-K17</f>
        <v>0</v>
      </c>
      <c r="T17" s="49">
        <f aca="true" t="shared" si="6" ref="T17:T37">+Q17</f>
        <v>0</v>
      </c>
      <c r="U17" s="49">
        <f aca="true" t="shared" si="7" ref="U17:U37">K17+O17</f>
        <v>0</v>
      </c>
      <c r="V17" s="49">
        <f aca="true" t="shared" si="8" ref="V17:V37">S17+T17+U17</f>
        <v>0</v>
      </c>
      <c r="X17" s="64">
        <f aca="true" t="shared" si="9" ref="X17:X37">B17+D17+H17</f>
        <v>0</v>
      </c>
      <c r="Y17" s="43">
        <f aca="true" t="shared" si="10" ref="Y17:Y37">(B17+D17)*0.583+(F17*0.24)</f>
        <v>0</v>
      </c>
    </row>
    <row r="18" spans="1:25" ht="12.75">
      <c r="A18" s="19"/>
      <c r="B18" s="78"/>
      <c r="C18" s="79"/>
      <c r="D18" s="80"/>
      <c r="E18" s="81"/>
      <c r="F18" s="80"/>
      <c r="H18" s="59"/>
      <c r="I18" s="25"/>
      <c r="J18" s="33"/>
      <c r="K18" s="46"/>
      <c r="M18" s="47"/>
      <c r="S18" s="49"/>
      <c r="T18" s="49"/>
      <c r="U18" s="49"/>
      <c r="V18" s="49"/>
      <c r="X18" s="64"/>
      <c r="Y18" s="43"/>
    </row>
    <row r="19" spans="1:25" ht="12.75">
      <c r="A19" s="19">
        <v>41061</v>
      </c>
      <c r="B19" s="78"/>
      <c r="C19" s="79"/>
      <c r="D19" s="80"/>
      <c r="E19" s="81"/>
      <c r="F19" s="80"/>
      <c r="H19" s="59">
        <f t="shared" si="0"/>
        <v>0</v>
      </c>
      <c r="I19" s="25" t="s">
        <v>10</v>
      </c>
      <c r="J19" s="33">
        <v>0.45</v>
      </c>
      <c r="K19" s="46">
        <f t="shared" si="1"/>
        <v>0</v>
      </c>
      <c r="M19" s="47">
        <f t="shared" si="2"/>
        <v>0</v>
      </c>
      <c r="O19" s="47">
        <f t="shared" si="3"/>
        <v>0</v>
      </c>
      <c r="Q19" s="47">
        <f t="shared" si="4"/>
        <v>0</v>
      </c>
      <c r="S19" s="49">
        <f t="shared" si="5"/>
        <v>0</v>
      </c>
      <c r="T19" s="49">
        <f t="shared" si="6"/>
        <v>0</v>
      </c>
      <c r="U19" s="49">
        <f t="shared" si="7"/>
        <v>0</v>
      </c>
      <c r="V19" s="49">
        <f t="shared" si="8"/>
        <v>0</v>
      </c>
      <c r="X19" s="64">
        <f t="shared" si="9"/>
        <v>0</v>
      </c>
      <c r="Y19" s="43">
        <f t="shared" si="10"/>
        <v>0</v>
      </c>
    </row>
    <row r="20" spans="1:25" ht="12.75">
      <c r="A20" s="19"/>
      <c r="B20" s="78"/>
      <c r="C20" s="79"/>
      <c r="D20" s="80"/>
      <c r="E20" s="81"/>
      <c r="F20" s="80"/>
      <c r="H20" s="59"/>
      <c r="I20" s="25"/>
      <c r="J20" s="33"/>
      <c r="K20" s="46"/>
      <c r="M20" s="47"/>
      <c r="S20" s="49"/>
      <c r="T20" s="49"/>
      <c r="U20" s="49"/>
      <c r="V20" s="49"/>
      <c r="X20" s="64"/>
      <c r="Y20" s="43"/>
    </row>
    <row r="21" spans="1:25" ht="12.75">
      <c r="A21" s="19">
        <v>41091</v>
      </c>
      <c r="B21" s="78"/>
      <c r="C21" s="79"/>
      <c r="D21" s="80"/>
      <c r="E21" s="81"/>
      <c r="F21" s="80"/>
      <c r="H21" s="59">
        <f t="shared" si="0"/>
        <v>0</v>
      </c>
      <c r="I21" s="25" t="s">
        <v>10</v>
      </c>
      <c r="J21" s="33">
        <v>0.45</v>
      </c>
      <c r="K21" s="46">
        <f t="shared" si="1"/>
        <v>0</v>
      </c>
      <c r="M21" s="47">
        <f t="shared" si="2"/>
        <v>0</v>
      </c>
      <c r="O21" s="47">
        <f t="shared" si="3"/>
        <v>0</v>
      </c>
      <c r="Q21" s="47">
        <f t="shared" si="4"/>
        <v>0</v>
      </c>
      <c r="S21" s="49">
        <f t="shared" si="5"/>
        <v>0</v>
      </c>
      <c r="T21" s="49">
        <f t="shared" si="6"/>
        <v>0</v>
      </c>
      <c r="U21" s="49">
        <f t="shared" si="7"/>
        <v>0</v>
      </c>
      <c r="V21" s="49">
        <f t="shared" si="8"/>
        <v>0</v>
      </c>
      <c r="X21" s="64">
        <f t="shared" si="9"/>
        <v>0</v>
      </c>
      <c r="Y21" s="43">
        <f t="shared" si="10"/>
        <v>0</v>
      </c>
    </row>
    <row r="22" spans="1:25" ht="12.75">
      <c r="A22" s="19"/>
      <c r="B22" s="78"/>
      <c r="C22" s="79"/>
      <c r="D22" s="80"/>
      <c r="E22" s="81"/>
      <c r="F22" s="80"/>
      <c r="H22" s="59"/>
      <c r="I22" s="25"/>
      <c r="J22" s="33"/>
      <c r="K22" s="46"/>
      <c r="M22" s="47"/>
      <c r="S22" s="49"/>
      <c r="T22" s="49"/>
      <c r="U22" s="49"/>
      <c r="V22" s="49"/>
      <c r="X22" s="64"/>
      <c r="Y22" s="43"/>
    </row>
    <row r="23" spans="1:25" ht="12.75">
      <c r="A23" s="19">
        <v>41122</v>
      </c>
      <c r="B23" s="78"/>
      <c r="C23" s="79"/>
      <c r="D23" s="80"/>
      <c r="E23" s="81"/>
      <c r="F23" s="80"/>
      <c r="H23" s="59">
        <f t="shared" si="0"/>
        <v>0</v>
      </c>
      <c r="I23" s="25" t="s">
        <v>10</v>
      </c>
      <c r="J23" s="33">
        <v>0.45</v>
      </c>
      <c r="K23" s="46">
        <f t="shared" si="1"/>
        <v>0</v>
      </c>
      <c r="M23" s="47">
        <f t="shared" si="2"/>
        <v>0</v>
      </c>
      <c r="O23" s="47">
        <f t="shared" si="3"/>
        <v>0</v>
      </c>
      <c r="Q23" s="47">
        <f t="shared" si="4"/>
        <v>0</v>
      </c>
      <c r="S23" s="49">
        <f t="shared" si="5"/>
        <v>0</v>
      </c>
      <c r="T23" s="49">
        <f t="shared" si="6"/>
        <v>0</v>
      </c>
      <c r="U23" s="49">
        <f t="shared" si="7"/>
        <v>0</v>
      </c>
      <c r="V23" s="49">
        <f t="shared" si="8"/>
        <v>0</v>
      </c>
      <c r="X23" s="64">
        <f t="shared" si="9"/>
        <v>0</v>
      </c>
      <c r="Y23" s="43">
        <f t="shared" si="10"/>
        <v>0</v>
      </c>
    </row>
    <row r="24" spans="1:25" ht="12.75">
      <c r="A24" s="19"/>
      <c r="B24" s="78"/>
      <c r="C24" s="79"/>
      <c r="D24" s="80"/>
      <c r="E24" s="81"/>
      <c r="F24" s="80"/>
      <c r="H24" s="59"/>
      <c r="I24" s="25"/>
      <c r="J24" s="33"/>
      <c r="K24" s="46"/>
      <c r="M24" s="47"/>
      <c r="S24" s="49"/>
      <c r="T24" s="49"/>
      <c r="U24" s="49"/>
      <c r="V24" s="49"/>
      <c r="X24" s="64"/>
      <c r="Y24" s="43"/>
    </row>
    <row r="25" spans="1:25" ht="12.75">
      <c r="A25" s="19">
        <v>41153</v>
      </c>
      <c r="B25" s="78"/>
      <c r="C25" s="79"/>
      <c r="D25" s="80"/>
      <c r="E25" s="81"/>
      <c r="F25" s="80"/>
      <c r="H25" s="59">
        <f t="shared" si="0"/>
        <v>0</v>
      </c>
      <c r="I25" s="25" t="s">
        <v>10</v>
      </c>
      <c r="J25" s="33">
        <v>0.45</v>
      </c>
      <c r="K25" s="46">
        <f t="shared" si="1"/>
        <v>0</v>
      </c>
      <c r="M25" s="47">
        <f t="shared" si="2"/>
        <v>0</v>
      </c>
      <c r="O25" s="47">
        <f t="shared" si="3"/>
        <v>0</v>
      </c>
      <c r="Q25" s="47">
        <f t="shared" si="4"/>
        <v>0</v>
      </c>
      <c r="S25" s="49">
        <f t="shared" si="5"/>
        <v>0</v>
      </c>
      <c r="T25" s="49">
        <f t="shared" si="6"/>
        <v>0</v>
      </c>
      <c r="U25" s="49">
        <f t="shared" si="7"/>
        <v>0</v>
      </c>
      <c r="V25" s="49">
        <f t="shared" si="8"/>
        <v>0</v>
      </c>
      <c r="X25" s="64">
        <f t="shared" si="9"/>
        <v>0</v>
      </c>
      <c r="Y25" s="43">
        <f t="shared" si="10"/>
        <v>0</v>
      </c>
    </row>
    <row r="26" spans="1:25" ht="12.75">
      <c r="A26" s="19"/>
      <c r="B26" s="78"/>
      <c r="C26" s="79"/>
      <c r="D26" s="80"/>
      <c r="E26" s="81"/>
      <c r="F26" s="80"/>
      <c r="H26" s="59"/>
      <c r="I26" s="25"/>
      <c r="J26" s="33"/>
      <c r="K26" s="46"/>
      <c r="M26" s="47"/>
      <c r="S26" s="49"/>
      <c r="T26" s="49"/>
      <c r="U26" s="49"/>
      <c r="V26" s="49"/>
      <c r="X26" s="64"/>
      <c r="Y26" s="43"/>
    </row>
    <row r="27" spans="1:25" ht="12.75">
      <c r="A27" s="19">
        <v>41183</v>
      </c>
      <c r="B27" s="78"/>
      <c r="C27" s="79"/>
      <c r="D27" s="80"/>
      <c r="E27" s="81"/>
      <c r="F27" s="80"/>
      <c r="H27" s="59">
        <f t="shared" si="0"/>
        <v>0</v>
      </c>
      <c r="I27" s="25" t="s">
        <v>10</v>
      </c>
      <c r="J27" s="33">
        <v>0.45</v>
      </c>
      <c r="K27" s="46">
        <f t="shared" si="1"/>
        <v>0</v>
      </c>
      <c r="M27" s="47">
        <f t="shared" si="2"/>
        <v>0</v>
      </c>
      <c r="O27" s="47">
        <f t="shared" si="3"/>
        <v>0</v>
      </c>
      <c r="Q27" s="47">
        <f t="shared" si="4"/>
        <v>0</v>
      </c>
      <c r="S27" s="49">
        <f t="shared" si="5"/>
        <v>0</v>
      </c>
      <c r="T27" s="49">
        <f t="shared" si="6"/>
        <v>0</v>
      </c>
      <c r="U27" s="49">
        <f t="shared" si="7"/>
        <v>0</v>
      </c>
      <c r="V27" s="49">
        <f t="shared" si="8"/>
        <v>0</v>
      </c>
      <c r="X27" s="64">
        <f t="shared" si="9"/>
        <v>0</v>
      </c>
      <c r="Y27" s="43">
        <f t="shared" si="10"/>
        <v>0</v>
      </c>
    </row>
    <row r="28" spans="1:25" ht="12.75">
      <c r="A28" s="19"/>
      <c r="B28" s="78"/>
      <c r="C28" s="79"/>
      <c r="D28" s="80"/>
      <c r="E28" s="81"/>
      <c r="F28" s="80"/>
      <c r="H28" s="59"/>
      <c r="I28" s="25"/>
      <c r="J28" s="33"/>
      <c r="K28" s="46"/>
      <c r="M28" s="47"/>
      <c r="S28" s="49"/>
      <c r="T28" s="49"/>
      <c r="U28" s="49"/>
      <c r="V28" s="49"/>
      <c r="X28" s="64"/>
      <c r="Y28" s="43"/>
    </row>
    <row r="29" spans="1:25" ht="12.75">
      <c r="A29" s="19">
        <v>41214</v>
      </c>
      <c r="B29" s="78"/>
      <c r="C29" s="79"/>
      <c r="D29" s="80"/>
      <c r="E29" s="81"/>
      <c r="F29" s="80"/>
      <c r="H29" s="59">
        <f t="shared" si="0"/>
        <v>0</v>
      </c>
      <c r="I29" s="25" t="s">
        <v>10</v>
      </c>
      <c r="J29" s="33">
        <v>0.45</v>
      </c>
      <c r="K29" s="46">
        <f t="shared" si="1"/>
        <v>0</v>
      </c>
      <c r="M29" s="47">
        <f t="shared" si="2"/>
        <v>0</v>
      </c>
      <c r="O29" s="47">
        <f t="shared" si="3"/>
        <v>0</v>
      </c>
      <c r="Q29" s="47">
        <f t="shared" si="4"/>
        <v>0</v>
      </c>
      <c r="S29" s="49">
        <f t="shared" si="5"/>
        <v>0</v>
      </c>
      <c r="T29" s="49">
        <f t="shared" si="6"/>
        <v>0</v>
      </c>
      <c r="U29" s="49">
        <f t="shared" si="7"/>
        <v>0</v>
      </c>
      <c r="V29" s="49">
        <f t="shared" si="8"/>
        <v>0</v>
      </c>
      <c r="X29" s="64">
        <f t="shared" si="9"/>
        <v>0</v>
      </c>
      <c r="Y29" s="43">
        <f t="shared" si="10"/>
        <v>0</v>
      </c>
    </row>
    <row r="30" spans="1:25" ht="12.75">
      <c r="A30" s="19"/>
      <c r="B30" s="78"/>
      <c r="C30" s="79"/>
      <c r="D30" s="80"/>
      <c r="E30" s="81"/>
      <c r="F30" s="80"/>
      <c r="H30" s="59"/>
      <c r="I30" s="25"/>
      <c r="J30" s="33"/>
      <c r="K30" s="46"/>
      <c r="M30" s="47"/>
      <c r="S30" s="49"/>
      <c r="T30" s="49"/>
      <c r="U30" s="49"/>
      <c r="V30" s="49"/>
      <c r="X30" s="64"/>
      <c r="Y30" s="43"/>
    </row>
    <row r="31" spans="1:25" ht="12.75">
      <c r="A31" s="19">
        <v>41244</v>
      </c>
      <c r="B31" s="78"/>
      <c r="C31" s="79"/>
      <c r="D31" s="80"/>
      <c r="E31" s="81"/>
      <c r="F31" s="80"/>
      <c r="H31" s="59">
        <f t="shared" si="0"/>
        <v>0</v>
      </c>
      <c r="I31" s="25" t="s">
        <v>10</v>
      </c>
      <c r="J31" s="33">
        <v>0.45</v>
      </c>
      <c r="K31" s="46">
        <f t="shared" si="1"/>
        <v>0</v>
      </c>
      <c r="M31" s="47">
        <f t="shared" si="2"/>
        <v>0</v>
      </c>
      <c r="O31" s="47">
        <f t="shared" si="3"/>
        <v>0</v>
      </c>
      <c r="Q31" s="47">
        <f t="shared" si="4"/>
        <v>0</v>
      </c>
      <c r="S31" s="49">
        <f t="shared" si="5"/>
        <v>0</v>
      </c>
      <c r="T31" s="49">
        <f t="shared" si="6"/>
        <v>0</v>
      </c>
      <c r="U31" s="49">
        <f t="shared" si="7"/>
        <v>0</v>
      </c>
      <c r="V31" s="49">
        <f t="shared" si="8"/>
        <v>0</v>
      </c>
      <c r="X31" s="64">
        <f t="shared" si="9"/>
        <v>0</v>
      </c>
      <c r="Y31" s="43">
        <f t="shared" si="10"/>
        <v>0</v>
      </c>
    </row>
    <row r="32" spans="1:25" ht="12.75">
      <c r="A32" s="19"/>
      <c r="B32" s="78"/>
      <c r="C32" s="79"/>
      <c r="D32" s="80"/>
      <c r="E32" s="81"/>
      <c r="F32" s="80"/>
      <c r="H32" s="59"/>
      <c r="I32" s="25"/>
      <c r="J32" s="33"/>
      <c r="K32" s="46"/>
      <c r="M32" s="47"/>
      <c r="S32" s="49"/>
      <c r="T32" s="49"/>
      <c r="U32" s="49"/>
      <c r="V32" s="49"/>
      <c r="X32" s="64"/>
      <c r="Y32" s="43"/>
    </row>
    <row r="33" spans="1:25" ht="12.75">
      <c r="A33" s="19">
        <v>41275</v>
      </c>
      <c r="B33" s="78"/>
      <c r="C33" s="79"/>
      <c r="D33" s="80"/>
      <c r="E33" s="81"/>
      <c r="F33" s="80"/>
      <c r="H33" s="59">
        <f t="shared" si="0"/>
        <v>0</v>
      </c>
      <c r="I33" s="25" t="s">
        <v>10</v>
      </c>
      <c r="J33" s="33">
        <v>0.45</v>
      </c>
      <c r="K33" s="46">
        <f t="shared" si="1"/>
        <v>0</v>
      </c>
      <c r="M33" s="47">
        <f t="shared" si="2"/>
        <v>0</v>
      </c>
      <c r="O33" s="47">
        <f t="shared" si="3"/>
        <v>0</v>
      </c>
      <c r="Q33" s="47">
        <f t="shared" si="4"/>
        <v>0</v>
      </c>
      <c r="S33" s="49">
        <f t="shared" si="5"/>
        <v>0</v>
      </c>
      <c r="T33" s="49">
        <f t="shared" si="6"/>
        <v>0</v>
      </c>
      <c r="U33" s="49">
        <f t="shared" si="7"/>
        <v>0</v>
      </c>
      <c r="V33" s="49">
        <f t="shared" si="8"/>
        <v>0</v>
      </c>
      <c r="X33" s="64">
        <f t="shared" si="9"/>
        <v>0</v>
      </c>
      <c r="Y33" s="43">
        <f t="shared" si="10"/>
        <v>0</v>
      </c>
    </row>
    <row r="34" spans="1:25" ht="12.75">
      <c r="A34" s="19"/>
      <c r="B34" s="78"/>
      <c r="C34" s="79"/>
      <c r="D34" s="80"/>
      <c r="E34" s="81"/>
      <c r="F34" s="80"/>
      <c r="H34" s="59"/>
      <c r="I34" s="25"/>
      <c r="J34" s="33"/>
      <c r="K34" s="46"/>
      <c r="M34" s="47"/>
      <c r="S34" s="49"/>
      <c r="T34" s="49"/>
      <c r="U34" s="49"/>
      <c r="V34" s="49"/>
      <c r="X34" s="64"/>
      <c r="Y34" s="43"/>
    </row>
    <row r="35" spans="1:25" ht="12.75">
      <c r="A35" s="19">
        <v>41306</v>
      </c>
      <c r="B35" s="78"/>
      <c r="C35" s="79"/>
      <c r="D35" s="80"/>
      <c r="E35" s="81"/>
      <c r="F35" s="80"/>
      <c r="H35" s="59">
        <f t="shared" si="0"/>
        <v>0</v>
      </c>
      <c r="I35" s="25" t="s">
        <v>10</v>
      </c>
      <c r="J35" s="33">
        <v>0.45</v>
      </c>
      <c r="K35" s="46">
        <f t="shared" si="1"/>
        <v>0</v>
      </c>
      <c r="M35" s="47">
        <f t="shared" si="2"/>
        <v>0</v>
      </c>
      <c r="O35" s="47">
        <f t="shared" si="3"/>
        <v>0</v>
      </c>
      <c r="Q35" s="47">
        <f t="shared" si="4"/>
        <v>0</v>
      </c>
      <c r="S35" s="49">
        <f t="shared" si="5"/>
        <v>0</v>
      </c>
      <c r="T35" s="49">
        <f t="shared" si="6"/>
        <v>0</v>
      </c>
      <c r="U35" s="49">
        <f t="shared" si="7"/>
        <v>0</v>
      </c>
      <c r="V35" s="49">
        <f t="shared" si="8"/>
        <v>0</v>
      </c>
      <c r="X35" s="64">
        <f t="shared" si="9"/>
        <v>0</v>
      </c>
      <c r="Y35" s="43">
        <f t="shared" si="10"/>
        <v>0</v>
      </c>
    </row>
    <row r="36" spans="1:25" ht="12.75">
      <c r="A36" s="19"/>
      <c r="B36" s="78"/>
      <c r="C36" s="79"/>
      <c r="D36" s="80"/>
      <c r="E36" s="81"/>
      <c r="F36" s="80"/>
      <c r="H36" s="59"/>
      <c r="I36" s="25"/>
      <c r="J36" s="33"/>
      <c r="K36" s="46"/>
      <c r="M36" s="47"/>
      <c r="S36" s="49"/>
      <c r="T36" s="49"/>
      <c r="U36" s="49"/>
      <c r="V36" s="49"/>
      <c r="X36" s="64"/>
      <c r="Y36" s="43"/>
    </row>
    <row r="37" spans="1:25" ht="12.75">
      <c r="A37" s="19">
        <v>41334</v>
      </c>
      <c r="B37" s="78"/>
      <c r="C37" s="79"/>
      <c r="D37" s="80"/>
      <c r="E37" s="81"/>
      <c r="F37" s="80"/>
      <c r="H37" s="59">
        <f t="shared" si="0"/>
        <v>0</v>
      </c>
      <c r="I37" s="25" t="s">
        <v>10</v>
      </c>
      <c r="J37" s="33">
        <v>0.45</v>
      </c>
      <c r="K37" s="46">
        <f t="shared" si="1"/>
        <v>0</v>
      </c>
      <c r="M37" s="47">
        <f t="shared" si="2"/>
        <v>0</v>
      </c>
      <c r="O37" s="47">
        <f t="shared" si="3"/>
        <v>0</v>
      </c>
      <c r="Q37" s="47">
        <f t="shared" si="4"/>
        <v>0</v>
      </c>
      <c r="S37" s="49">
        <f t="shared" si="5"/>
        <v>0</v>
      </c>
      <c r="T37" s="49">
        <f t="shared" si="6"/>
        <v>0</v>
      </c>
      <c r="U37" s="49">
        <f t="shared" si="7"/>
        <v>0</v>
      </c>
      <c r="V37" s="49">
        <f t="shared" si="8"/>
        <v>0</v>
      </c>
      <c r="X37" s="64">
        <f t="shared" si="9"/>
        <v>0</v>
      </c>
      <c r="Y37" s="43">
        <f t="shared" si="10"/>
        <v>0</v>
      </c>
    </row>
    <row r="38" spans="1:25" ht="12.75">
      <c r="A38" s="19"/>
      <c r="B38" s="78"/>
      <c r="C38" s="79"/>
      <c r="D38" s="80"/>
      <c r="E38" s="81"/>
      <c r="F38" s="80"/>
      <c r="H38" s="59"/>
      <c r="I38" s="25" t="s">
        <v>23</v>
      </c>
      <c r="J38" s="34" t="s">
        <v>23</v>
      </c>
      <c r="K38" s="46" t="s">
        <v>23</v>
      </c>
      <c r="M38" s="47" t="s">
        <v>23</v>
      </c>
      <c r="O38" s="95"/>
      <c r="P38" s="57"/>
      <c r="Q38" s="95"/>
      <c r="R38" s="57"/>
      <c r="S38" s="49" t="s">
        <v>23</v>
      </c>
      <c r="T38" s="49" t="s">
        <v>23</v>
      </c>
      <c r="U38" s="66" t="str">
        <f>+K38</f>
        <v> </v>
      </c>
      <c r="V38" s="66" t="s">
        <v>23</v>
      </c>
      <c r="X38" s="64">
        <f>B38+D38+H38</f>
        <v>0</v>
      </c>
      <c r="Y38" s="43" t="s">
        <v>23</v>
      </c>
    </row>
    <row r="39" spans="2:25" ht="12.75">
      <c r="B39" s="82"/>
      <c r="C39" s="82"/>
      <c r="D39" s="83"/>
      <c r="E39" s="84"/>
      <c r="F39" s="83"/>
      <c r="H39" s="60"/>
      <c r="M39" s="56"/>
      <c r="O39" s="57"/>
      <c r="P39" s="57"/>
      <c r="Q39" s="57"/>
      <c r="R39" s="57"/>
      <c r="S39" s="56"/>
      <c r="T39" s="52"/>
      <c r="U39" s="53"/>
      <c r="V39" s="53"/>
      <c r="X39" s="64"/>
      <c r="Y39" s="43"/>
    </row>
    <row r="40" spans="2:25" ht="12.75">
      <c r="B40" s="85">
        <f>SUM(B15:B38)</f>
        <v>0</v>
      </c>
      <c r="C40" s="85"/>
      <c r="D40" s="86">
        <f>SUM(D15:D38)</f>
        <v>0</v>
      </c>
      <c r="E40" s="87"/>
      <c r="F40" s="86">
        <f>SUM(F15:F38)</f>
        <v>0</v>
      </c>
      <c r="H40" s="61">
        <f>SUM(H15:H38)</f>
        <v>0</v>
      </c>
      <c r="M40" s="57">
        <f>SUM(M15:M38)</f>
        <v>0</v>
      </c>
      <c r="O40" s="57">
        <f>SUM(O13:O39)</f>
        <v>0</v>
      </c>
      <c r="P40" s="57"/>
      <c r="Q40" s="57">
        <f>SUM(Q13:Q39)</f>
        <v>0</v>
      </c>
      <c r="R40" s="57"/>
      <c r="S40" s="57">
        <f>SUM(S15:S39)</f>
        <v>0</v>
      </c>
      <c r="T40" s="53">
        <f>SUM(T15:T38)</f>
        <v>0</v>
      </c>
      <c r="U40" s="53">
        <f>SUM(U15:U38)</f>
        <v>0</v>
      </c>
      <c r="V40" s="53">
        <f>SUM(V15:V38)</f>
        <v>0</v>
      </c>
      <c r="X40" s="64"/>
      <c r="Y40" s="43"/>
    </row>
    <row r="41" spans="2:25" ht="13.5" thickBot="1">
      <c r="B41" s="88"/>
      <c r="C41" s="88"/>
      <c r="D41" s="89"/>
      <c r="E41" s="90"/>
      <c r="F41" s="89"/>
      <c r="H41" s="62"/>
      <c r="M41" s="58"/>
      <c r="O41" s="58"/>
      <c r="P41" s="57"/>
      <c r="Q41" s="58"/>
      <c r="R41" s="57"/>
      <c r="S41" s="58"/>
      <c r="T41" s="54"/>
      <c r="U41" s="54"/>
      <c r="V41" s="54"/>
      <c r="X41" s="68"/>
      <c r="Y41" s="69"/>
    </row>
    <row r="42" ht="13.5" thickTop="1"/>
    <row r="43" ht="12.75">
      <c r="G43" s="2" t="s">
        <v>12</v>
      </c>
    </row>
    <row r="44" spans="7:22" ht="12.75">
      <c r="G44" s="1" t="s">
        <v>9</v>
      </c>
      <c r="M44" s="26"/>
      <c r="N44" s="26"/>
      <c r="O44" s="57"/>
      <c r="P44" s="57"/>
      <c r="Q44" s="57"/>
      <c r="R44" s="57"/>
      <c r="S44" s="57"/>
      <c r="T44" s="53"/>
      <c r="U44" s="53"/>
      <c r="V44" s="53"/>
    </row>
    <row r="45" spans="8:22" ht="12.75">
      <c r="H45" s="38">
        <f>IF(H40&gt;9999,"10000",H40)</f>
        <v>0</v>
      </c>
      <c r="J45" s="33" t="s">
        <v>22</v>
      </c>
      <c r="M45" s="26"/>
      <c r="N45" s="26"/>
      <c r="O45" s="57"/>
      <c r="P45" s="57"/>
      <c r="Q45" s="57"/>
      <c r="R45" s="57"/>
      <c r="S45" s="57"/>
      <c r="T45" s="53"/>
      <c r="U45" s="53"/>
      <c r="V45" s="53"/>
    </row>
    <row r="46" spans="7:22" ht="12.75">
      <c r="G46" s="2" t="s">
        <v>13</v>
      </c>
      <c r="M46" s="26"/>
      <c r="N46" s="26"/>
      <c r="O46" s="57"/>
      <c r="P46" s="57"/>
      <c r="Q46" s="57"/>
      <c r="R46" s="57"/>
      <c r="S46" s="57"/>
      <c r="T46" s="53"/>
      <c r="U46" s="53"/>
      <c r="V46" s="53"/>
    </row>
    <row r="47" spans="8:22" ht="12.75">
      <c r="H47" s="38" t="str">
        <f>IF(H40&lt;10000,"0",(H40-10000))</f>
        <v>0</v>
      </c>
      <c r="J47" s="34" t="s">
        <v>5</v>
      </c>
      <c r="M47" s="26"/>
      <c r="N47" s="26"/>
      <c r="O47" s="57"/>
      <c r="P47" s="57"/>
      <c r="Q47" s="57"/>
      <c r="R47" s="57"/>
      <c r="S47" s="57"/>
      <c r="T47" s="53"/>
      <c r="U47" s="53"/>
      <c r="V47" s="53"/>
    </row>
    <row r="48" spans="8:22" ht="12.75">
      <c r="H48" s="39"/>
      <c r="M48" s="26"/>
      <c r="N48" s="26"/>
      <c r="O48" s="57"/>
      <c r="P48" s="57"/>
      <c r="Q48" s="57"/>
      <c r="R48" s="57"/>
      <c r="S48" s="57"/>
      <c r="T48" s="53"/>
      <c r="U48" s="53"/>
      <c r="V48" s="53"/>
    </row>
    <row r="49" spans="8:22" ht="12.75">
      <c r="H49" s="39"/>
      <c r="M49" s="26"/>
      <c r="N49" s="26"/>
      <c r="O49" s="57"/>
      <c r="P49" s="57"/>
      <c r="Q49" s="57"/>
      <c r="R49" s="57"/>
      <c r="S49" s="57"/>
      <c r="T49" s="53"/>
      <c r="U49" s="53"/>
      <c r="V49" s="53"/>
    </row>
    <row r="50" spans="13:22" ht="12.75">
      <c r="M50" s="26"/>
      <c r="N50" s="26"/>
      <c r="O50" s="57"/>
      <c r="P50" s="57"/>
      <c r="Q50" s="57"/>
      <c r="R50" s="57"/>
      <c r="S50" s="57"/>
      <c r="T50" s="53"/>
      <c r="U50" s="53"/>
      <c r="V50" s="53"/>
    </row>
    <row r="51" spans="13:22" ht="12.75">
      <c r="M51" s="26"/>
      <c r="N51" s="26"/>
      <c r="O51" s="57"/>
      <c r="P51" s="57"/>
      <c r="Q51" s="57"/>
      <c r="R51" s="57"/>
      <c r="S51" s="57"/>
      <c r="T51" s="53"/>
      <c r="U51" s="53"/>
      <c r="V51" s="53"/>
    </row>
  </sheetData>
  <sheetProtection/>
  <mergeCells count="2">
    <mergeCell ref="I10:J10"/>
    <mergeCell ref="I11:J11"/>
  </mergeCells>
  <printOptions/>
  <pageMargins left="0.2" right="0.22" top="0.17" bottom="0.24" header="0.17" footer="0.17"/>
  <pageSetup fitToHeight="1" fitToWidth="1" horizontalDpi="600" verticalDpi="600" orientation="landscape" paperSize="9" scale="91" r:id="rId1"/>
  <headerFooter alignWithMargins="0">
    <oddFooter>&amp;L&amp;8MJF/CL/SN/Int/Dept/Drs/Payroll
20 May 2010&amp;RBarber Harrison &amp;&amp; Platt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2.28125" style="8" customWidth="1"/>
    <col min="3" max="3" width="2.00390625" style="11" customWidth="1"/>
    <col min="4" max="4" width="13.00390625" style="11" customWidth="1"/>
    <col min="5" max="5" width="1.421875" style="11" customWidth="1"/>
    <col min="6" max="6" width="15.421875" style="4" bestFit="1" customWidth="1"/>
    <col min="7" max="7" width="5.421875" style="1" customWidth="1"/>
    <col min="8" max="8" width="9.140625" style="7" customWidth="1"/>
    <col min="9" max="9" width="2.57421875" style="1" bestFit="1" customWidth="1"/>
    <col min="10" max="10" width="7.8515625" style="28" customWidth="1"/>
    <col min="11" max="11" width="9.140625" style="1" customWidth="1"/>
    <col min="12" max="12" width="1.8515625" style="1" customWidth="1"/>
    <col min="13" max="13" width="15.57421875" style="1" bestFit="1" customWidth="1"/>
    <col min="14" max="14" width="1.57421875" style="1" customWidth="1"/>
    <col min="15" max="15" width="12.140625" style="47" customWidth="1"/>
    <col min="16" max="16" width="1.8515625" style="47" customWidth="1"/>
    <col min="17" max="17" width="12.7109375" style="47" customWidth="1"/>
    <col min="18" max="18" width="1.7109375" style="47" customWidth="1"/>
    <col min="19" max="19" width="12.140625" style="47" bestFit="1" customWidth="1"/>
    <col min="20" max="20" width="13.140625" style="46" bestFit="1" customWidth="1"/>
    <col min="21" max="22" width="13.140625" style="46" customWidth="1"/>
    <col min="23" max="23" width="9.140625" style="1" customWidth="1"/>
    <col min="24" max="24" width="9.140625" style="27" customWidth="1"/>
    <col min="25" max="25" width="9.140625" style="47" customWidth="1"/>
    <col min="26" max="16384" width="9.140625" style="1" customWidth="1"/>
  </cols>
  <sheetData>
    <row r="1" spans="1:6" ht="15">
      <c r="A1" s="65" t="s">
        <v>20</v>
      </c>
      <c r="B1" s="14"/>
      <c r="C1" s="15"/>
      <c r="D1" s="15"/>
      <c r="E1" s="15"/>
      <c r="F1" s="16"/>
    </row>
    <row r="2" spans="1:6" ht="10.5" customHeight="1">
      <c r="A2" s="17"/>
      <c r="B2" s="9"/>
      <c r="C2" s="13"/>
      <c r="D2" s="13"/>
      <c r="E2" s="13"/>
      <c r="F2" s="5"/>
    </row>
    <row r="3" spans="1:13" ht="18">
      <c r="A3" s="21" t="s">
        <v>7</v>
      </c>
      <c r="B3" s="9"/>
      <c r="C3" s="13"/>
      <c r="D3" s="13"/>
      <c r="E3" s="13"/>
      <c r="F3" s="5"/>
      <c r="G3" s="24" t="s">
        <v>8</v>
      </c>
      <c r="H3" s="10"/>
      <c r="I3" s="18"/>
      <c r="J3" s="29"/>
      <c r="K3" s="18"/>
      <c r="L3" s="18"/>
      <c r="M3" s="18"/>
    </row>
    <row r="4" spans="1:25" s="4" customFormat="1" ht="9.75" customHeight="1">
      <c r="A4" s="22"/>
      <c r="B4" s="13"/>
      <c r="C4" s="13"/>
      <c r="D4" s="13"/>
      <c r="E4" s="13"/>
      <c r="F4" s="5"/>
      <c r="G4" s="23"/>
      <c r="H4" s="27"/>
      <c r="J4" s="30"/>
      <c r="O4" s="47"/>
      <c r="P4" s="47"/>
      <c r="Q4" s="47"/>
      <c r="R4" s="47"/>
      <c r="S4" s="47"/>
      <c r="T4" s="47"/>
      <c r="U4" s="47"/>
      <c r="V4" s="47"/>
      <c r="X4" s="27"/>
      <c r="Y4" s="47"/>
    </row>
    <row r="5" spans="1:22" ht="15">
      <c r="A5" s="3" t="s">
        <v>26</v>
      </c>
      <c r="M5" s="37" t="s">
        <v>15</v>
      </c>
      <c r="S5" s="49"/>
      <c r="T5" s="48" t="s">
        <v>14</v>
      </c>
      <c r="U5" s="48"/>
      <c r="V5" s="48"/>
    </row>
    <row r="6" spans="4:22" ht="15">
      <c r="D6" s="35"/>
      <c r="F6" s="35"/>
      <c r="M6" s="36">
        <v>0.583</v>
      </c>
      <c r="O6" s="91"/>
      <c r="P6" s="91"/>
      <c r="Q6" s="91"/>
      <c r="R6" s="91"/>
      <c r="S6" s="55"/>
      <c r="T6" s="48" t="s">
        <v>1</v>
      </c>
      <c r="U6" s="48"/>
      <c r="V6" s="48"/>
    </row>
    <row r="7" spans="4:22" ht="15">
      <c r="D7" s="35"/>
      <c r="F7" s="35"/>
      <c r="O7" s="91"/>
      <c r="P7" s="91"/>
      <c r="Q7" s="91"/>
      <c r="R7" s="91"/>
      <c r="S7" s="55"/>
      <c r="T7" s="48" t="s">
        <v>2</v>
      </c>
      <c r="U7" s="48"/>
      <c r="V7" s="48"/>
    </row>
    <row r="8" spans="4:22" ht="12.75">
      <c r="D8" s="6"/>
      <c r="F8" s="6" t="s">
        <v>23</v>
      </c>
      <c r="M8" s="2" t="s">
        <v>23</v>
      </c>
      <c r="S8" s="49"/>
      <c r="T8" s="49"/>
      <c r="U8" s="49"/>
      <c r="V8" s="49"/>
    </row>
    <row r="9" spans="4:25" ht="12.75">
      <c r="D9" s="6"/>
      <c r="F9" s="6" t="s">
        <v>23</v>
      </c>
      <c r="M9" s="25" t="s">
        <v>23</v>
      </c>
      <c r="O9" s="92"/>
      <c r="P9" s="92"/>
      <c r="Q9" s="92"/>
      <c r="R9" s="92"/>
      <c r="S9" s="50" t="s">
        <v>23</v>
      </c>
      <c r="T9" s="50" t="s">
        <v>23</v>
      </c>
      <c r="U9" s="50" t="s">
        <v>24</v>
      </c>
      <c r="V9" s="50"/>
      <c r="X9" s="40" t="s">
        <v>16</v>
      </c>
      <c r="Y9" s="43"/>
    </row>
    <row r="10" spans="2:25" s="2" customFormat="1" ht="12.75">
      <c r="B10" s="2" t="s">
        <v>37</v>
      </c>
      <c r="C10" s="6"/>
      <c r="D10" s="6"/>
      <c r="E10" s="12"/>
      <c r="F10" s="6" t="s">
        <v>23</v>
      </c>
      <c r="I10" s="96" t="s">
        <v>3</v>
      </c>
      <c r="J10" s="96"/>
      <c r="M10" s="6" t="s">
        <v>23</v>
      </c>
      <c r="O10" s="92"/>
      <c r="P10" s="92"/>
      <c r="Q10" s="92"/>
      <c r="R10" s="92"/>
      <c r="S10" s="50" t="s">
        <v>23</v>
      </c>
      <c r="T10" s="50" t="s">
        <v>23</v>
      </c>
      <c r="U10" s="50" t="s">
        <v>25</v>
      </c>
      <c r="V10" s="50"/>
      <c r="X10" s="63" t="s">
        <v>17</v>
      </c>
      <c r="Y10" s="44" t="s">
        <v>17</v>
      </c>
    </row>
    <row r="11" spans="2:25" s="70" customFormat="1" ht="63.75">
      <c r="B11" s="71" t="s">
        <v>33</v>
      </c>
      <c r="C11" s="71"/>
      <c r="D11" s="71" t="s">
        <v>34</v>
      </c>
      <c r="E11" s="72"/>
      <c r="F11" s="73" t="s">
        <v>35</v>
      </c>
      <c r="H11" s="74" t="s">
        <v>36</v>
      </c>
      <c r="I11" s="97" t="s">
        <v>4</v>
      </c>
      <c r="J11" s="97"/>
      <c r="M11" s="73" t="s">
        <v>39</v>
      </c>
      <c r="O11" s="93" t="s">
        <v>38</v>
      </c>
      <c r="P11" s="93"/>
      <c r="Q11" s="93" t="s">
        <v>40</v>
      </c>
      <c r="R11" s="93"/>
      <c r="S11" s="75" t="s">
        <v>41</v>
      </c>
      <c r="T11" s="75" t="s">
        <v>42</v>
      </c>
      <c r="U11" s="75" t="s">
        <v>43</v>
      </c>
      <c r="V11" s="75" t="s">
        <v>44</v>
      </c>
      <c r="X11" s="76" t="s">
        <v>18</v>
      </c>
      <c r="Y11" s="77" t="s">
        <v>19</v>
      </c>
    </row>
    <row r="12" spans="2:25" ht="12.75">
      <c r="B12" s="41" t="s">
        <v>0</v>
      </c>
      <c r="C12" s="41"/>
      <c r="D12" s="41" t="s">
        <v>0</v>
      </c>
      <c r="F12" s="41" t="s">
        <v>0</v>
      </c>
      <c r="H12" s="42" t="s">
        <v>0</v>
      </c>
      <c r="J12" s="31" t="s">
        <v>21</v>
      </c>
      <c r="M12" s="20" t="s">
        <v>6</v>
      </c>
      <c r="O12" s="94" t="s">
        <v>6</v>
      </c>
      <c r="P12" s="94"/>
      <c r="Q12" s="94" t="s">
        <v>6</v>
      </c>
      <c r="R12" s="94"/>
      <c r="S12" s="51" t="s">
        <v>6</v>
      </c>
      <c r="T12" s="51" t="s">
        <v>6</v>
      </c>
      <c r="U12" s="51" t="s">
        <v>6</v>
      </c>
      <c r="V12" s="51" t="s">
        <v>6</v>
      </c>
      <c r="X12" s="64"/>
      <c r="Y12" s="45"/>
    </row>
    <row r="13" spans="2:25" ht="12.75">
      <c r="B13" s="11"/>
      <c r="D13" s="20"/>
      <c r="F13" s="20"/>
      <c r="J13" s="28" t="s">
        <v>23</v>
      </c>
      <c r="M13" s="20"/>
      <c r="O13" s="94"/>
      <c r="P13" s="94"/>
      <c r="Q13" s="94"/>
      <c r="R13" s="94"/>
      <c r="S13" s="51"/>
      <c r="T13" s="49"/>
      <c r="U13" s="49"/>
      <c r="V13" s="49"/>
      <c r="X13" s="64"/>
      <c r="Y13" s="43"/>
    </row>
    <row r="14" spans="2:25" ht="12.75">
      <c r="B14" s="11"/>
      <c r="D14" s="20"/>
      <c r="F14" s="20"/>
      <c r="H14" s="27"/>
      <c r="J14" s="32" t="s">
        <v>11</v>
      </c>
      <c r="M14" s="20"/>
      <c r="O14" s="94"/>
      <c r="P14" s="94"/>
      <c r="Q14" s="94"/>
      <c r="R14" s="94"/>
      <c r="S14" s="51"/>
      <c r="T14" s="49"/>
      <c r="U14" s="49"/>
      <c r="V14" s="49"/>
      <c r="X14" s="64"/>
      <c r="Y14" s="43"/>
    </row>
    <row r="15" spans="1:25" ht="12.75">
      <c r="A15" s="19">
        <v>41000</v>
      </c>
      <c r="B15" s="78"/>
      <c r="C15" s="79"/>
      <c r="D15" s="80"/>
      <c r="E15" s="81"/>
      <c r="F15" s="80"/>
      <c r="H15" s="59">
        <f>+$B$15</f>
        <v>0</v>
      </c>
      <c r="I15" s="25" t="s">
        <v>10</v>
      </c>
      <c r="J15" s="33">
        <v>0.45</v>
      </c>
      <c r="K15" s="46">
        <f>H15*J15</f>
        <v>0</v>
      </c>
      <c r="M15" s="47">
        <f>+B15*$M$6</f>
        <v>0</v>
      </c>
      <c r="O15" s="47">
        <f>F15*0.24</f>
        <v>0</v>
      </c>
      <c r="Q15" s="47">
        <f>+D15*$M$6</f>
        <v>0</v>
      </c>
      <c r="S15" s="49">
        <f>M15-K15</f>
        <v>0</v>
      </c>
      <c r="T15" s="49">
        <f>+Q15</f>
        <v>0</v>
      </c>
      <c r="U15" s="49">
        <f>K15+O15</f>
        <v>0</v>
      </c>
      <c r="V15" s="49">
        <f>S15+T15+U15</f>
        <v>0</v>
      </c>
      <c r="X15" s="64">
        <f>B15+D15+H15</f>
        <v>0</v>
      </c>
      <c r="Y15" s="43">
        <f>(B15+D15)*0.583+(F15*0.24)</f>
        <v>0</v>
      </c>
    </row>
    <row r="16" spans="1:25" ht="12.75">
      <c r="A16" s="19"/>
      <c r="B16" s="78"/>
      <c r="C16" s="79"/>
      <c r="D16" s="80"/>
      <c r="E16" s="81"/>
      <c r="F16" s="80"/>
      <c r="H16" s="59"/>
      <c r="I16" s="25"/>
      <c r="J16" s="33"/>
      <c r="K16" s="46"/>
      <c r="M16" s="47"/>
      <c r="S16" s="49"/>
      <c r="T16" s="49"/>
      <c r="U16" s="49"/>
      <c r="V16" s="49"/>
      <c r="X16" s="64"/>
      <c r="Y16" s="43"/>
    </row>
    <row r="17" spans="1:25" ht="12.75">
      <c r="A17" s="19">
        <v>41030</v>
      </c>
      <c r="B17" s="78"/>
      <c r="C17" s="79"/>
      <c r="D17" s="80"/>
      <c r="E17" s="81"/>
      <c r="F17" s="80"/>
      <c r="H17" s="59">
        <f aca="true" t="shared" si="0" ref="H17:H37">+$B$15</f>
        <v>0</v>
      </c>
      <c r="I17" s="25" t="s">
        <v>10</v>
      </c>
      <c r="J17" s="33">
        <v>0.45</v>
      </c>
      <c r="K17" s="46">
        <f aca="true" t="shared" si="1" ref="K17:K37">H17*J17</f>
        <v>0</v>
      </c>
      <c r="M17" s="47">
        <f aca="true" t="shared" si="2" ref="M17:M37">+B17*$M$6</f>
        <v>0</v>
      </c>
      <c r="O17" s="47">
        <f aca="true" t="shared" si="3" ref="O17:O37">F17*0.24</f>
        <v>0</v>
      </c>
      <c r="Q17" s="47">
        <f aca="true" t="shared" si="4" ref="Q17:Q37">+D17*$M$6</f>
        <v>0</v>
      </c>
      <c r="S17" s="49">
        <f aca="true" t="shared" si="5" ref="S17:S37">M17-K17</f>
        <v>0</v>
      </c>
      <c r="T17" s="49">
        <f aca="true" t="shared" si="6" ref="T17:T37">+Q17</f>
        <v>0</v>
      </c>
      <c r="U17" s="49">
        <f aca="true" t="shared" si="7" ref="U17:U37">K17+O17</f>
        <v>0</v>
      </c>
      <c r="V17" s="49">
        <f aca="true" t="shared" si="8" ref="V17:V37">S17+T17+U17</f>
        <v>0</v>
      </c>
      <c r="X17" s="64">
        <f aca="true" t="shared" si="9" ref="X17:X37">B17+D17+H17</f>
        <v>0</v>
      </c>
      <c r="Y17" s="43">
        <f aca="true" t="shared" si="10" ref="Y17:Y37">(B17+D17)*0.583+(F17*0.24)</f>
        <v>0</v>
      </c>
    </row>
    <row r="18" spans="1:25" ht="12.75">
      <c r="A18" s="19"/>
      <c r="B18" s="78"/>
      <c r="C18" s="79"/>
      <c r="D18" s="80"/>
      <c r="E18" s="81"/>
      <c r="F18" s="80"/>
      <c r="H18" s="59"/>
      <c r="I18" s="25"/>
      <c r="J18" s="33"/>
      <c r="K18" s="46"/>
      <c r="M18" s="47"/>
      <c r="S18" s="49"/>
      <c r="T18" s="49"/>
      <c r="U18" s="49"/>
      <c r="V18" s="49"/>
      <c r="X18" s="64"/>
      <c r="Y18" s="43"/>
    </row>
    <row r="19" spans="1:25" ht="12.75">
      <c r="A19" s="19">
        <v>41061</v>
      </c>
      <c r="B19" s="78"/>
      <c r="C19" s="79"/>
      <c r="D19" s="80"/>
      <c r="E19" s="81"/>
      <c r="F19" s="80"/>
      <c r="H19" s="59">
        <f t="shared" si="0"/>
        <v>0</v>
      </c>
      <c r="I19" s="25" t="s">
        <v>10</v>
      </c>
      <c r="J19" s="33">
        <v>0.45</v>
      </c>
      <c r="K19" s="46">
        <f t="shared" si="1"/>
        <v>0</v>
      </c>
      <c r="M19" s="47">
        <f t="shared" si="2"/>
        <v>0</v>
      </c>
      <c r="O19" s="47">
        <f t="shared" si="3"/>
        <v>0</v>
      </c>
      <c r="Q19" s="47">
        <f t="shared" si="4"/>
        <v>0</v>
      </c>
      <c r="S19" s="49">
        <f t="shared" si="5"/>
        <v>0</v>
      </c>
      <c r="T19" s="49">
        <f t="shared" si="6"/>
        <v>0</v>
      </c>
      <c r="U19" s="49">
        <f t="shared" si="7"/>
        <v>0</v>
      </c>
      <c r="V19" s="49">
        <f t="shared" si="8"/>
        <v>0</v>
      </c>
      <c r="X19" s="64">
        <f t="shared" si="9"/>
        <v>0</v>
      </c>
      <c r="Y19" s="43">
        <f t="shared" si="10"/>
        <v>0</v>
      </c>
    </row>
    <row r="20" spans="1:25" ht="12.75">
      <c r="A20" s="19"/>
      <c r="B20" s="78"/>
      <c r="C20" s="79"/>
      <c r="D20" s="80"/>
      <c r="E20" s="81"/>
      <c r="F20" s="80"/>
      <c r="H20" s="59"/>
      <c r="I20" s="25"/>
      <c r="J20" s="33"/>
      <c r="K20" s="46"/>
      <c r="M20" s="47"/>
      <c r="S20" s="49"/>
      <c r="T20" s="49"/>
      <c r="U20" s="49"/>
      <c r="V20" s="49"/>
      <c r="X20" s="64"/>
      <c r="Y20" s="43"/>
    </row>
    <row r="21" spans="1:25" ht="12.75">
      <c r="A21" s="19">
        <v>41091</v>
      </c>
      <c r="B21" s="78"/>
      <c r="C21" s="79"/>
      <c r="D21" s="80"/>
      <c r="E21" s="81"/>
      <c r="F21" s="80"/>
      <c r="H21" s="59">
        <f t="shared" si="0"/>
        <v>0</v>
      </c>
      <c r="I21" s="25" t="s">
        <v>10</v>
      </c>
      <c r="J21" s="33">
        <v>0.45</v>
      </c>
      <c r="K21" s="46">
        <f t="shared" si="1"/>
        <v>0</v>
      </c>
      <c r="M21" s="47">
        <f t="shared" si="2"/>
        <v>0</v>
      </c>
      <c r="O21" s="47">
        <f t="shared" si="3"/>
        <v>0</v>
      </c>
      <c r="Q21" s="47">
        <f t="shared" si="4"/>
        <v>0</v>
      </c>
      <c r="S21" s="49">
        <f t="shared" si="5"/>
        <v>0</v>
      </c>
      <c r="T21" s="49">
        <f t="shared" si="6"/>
        <v>0</v>
      </c>
      <c r="U21" s="49">
        <f t="shared" si="7"/>
        <v>0</v>
      </c>
      <c r="V21" s="49">
        <f t="shared" si="8"/>
        <v>0</v>
      </c>
      <c r="X21" s="64">
        <f t="shared" si="9"/>
        <v>0</v>
      </c>
      <c r="Y21" s="43">
        <f t="shared" si="10"/>
        <v>0</v>
      </c>
    </row>
    <row r="22" spans="1:25" ht="12.75">
      <c r="A22" s="19"/>
      <c r="B22" s="78"/>
      <c r="C22" s="79"/>
      <c r="D22" s="80"/>
      <c r="E22" s="81"/>
      <c r="F22" s="80"/>
      <c r="H22" s="59"/>
      <c r="I22" s="25"/>
      <c r="J22" s="33"/>
      <c r="K22" s="46"/>
      <c r="M22" s="47"/>
      <c r="S22" s="49"/>
      <c r="T22" s="49"/>
      <c r="U22" s="49"/>
      <c r="V22" s="49"/>
      <c r="X22" s="64"/>
      <c r="Y22" s="43"/>
    </row>
    <row r="23" spans="1:25" ht="12.75">
      <c r="A23" s="19">
        <v>41122</v>
      </c>
      <c r="B23" s="78"/>
      <c r="C23" s="79"/>
      <c r="D23" s="80"/>
      <c r="E23" s="81"/>
      <c r="F23" s="80"/>
      <c r="H23" s="59">
        <f t="shared" si="0"/>
        <v>0</v>
      </c>
      <c r="I23" s="25" t="s">
        <v>10</v>
      </c>
      <c r="J23" s="33">
        <v>0.45</v>
      </c>
      <c r="K23" s="46">
        <f t="shared" si="1"/>
        <v>0</v>
      </c>
      <c r="M23" s="47">
        <f t="shared" si="2"/>
        <v>0</v>
      </c>
      <c r="O23" s="47">
        <f t="shared" si="3"/>
        <v>0</v>
      </c>
      <c r="Q23" s="47">
        <f t="shared" si="4"/>
        <v>0</v>
      </c>
      <c r="S23" s="49">
        <f t="shared" si="5"/>
        <v>0</v>
      </c>
      <c r="T23" s="49">
        <f t="shared" si="6"/>
        <v>0</v>
      </c>
      <c r="U23" s="49">
        <f t="shared" si="7"/>
        <v>0</v>
      </c>
      <c r="V23" s="49">
        <f t="shared" si="8"/>
        <v>0</v>
      </c>
      <c r="X23" s="64">
        <f t="shared" si="9"/>
        <v>0</v>
      </c>
      <c r="Y23" s="43">
        <f t="shared" si="10"/>
        <v>0</v>
      </c>
    </row>
    <row r="24" spans="1:25" ht="12.75">
      <c r="A24" s="19"/>
      <c r="B24" s="78"/>
      <c r="C24" s="79"/>
      <c r="D24" s="80"/>
      <c r="E24" s="81"/>
      <c r="F24" s="80"/>
      <c r="H24" s="59"/>
      <c r="I24" s="25"/>
      <c r="J24" s="33"/>
      <c r="K24" s="46"/>
      <c r="M24" s="47"/>
      <c r="S24" s="49"/>
      <c r="T24" s="49"/>
      <c r="U24" s="49"/>
      <c r="V24" s="49"/>
      <c r="X24" s="64"/>
      <c r="Y24" s="43"/>
    </row>
    <row r="25" spans="1:25" ht="12.75">
      <c r="A25" s="19">
        <v>41153</v>
      </c>
      <c r="B25" s="78"/>
      <c r="C25" s="79"/>
      <c r="D25" s="80"/>
      <c r="E25" s="81"/>
      <c r="F25" s="80"/>
      <c r="H25" s="59">
        <f t="shared" si="0"/>
        <v>0</v>
      </c>
      <c r="I25" s="25" t="s">
        <v>10</v>
      </c>
      <c r="J25" s="33">
        <v>0.45</v>
      </c>
      <c r="K25" s="46">
        <f t="shared" si="1"/>
        <v>0</v>
      </c>
      <c r="M25" s="47">
        <f t="shared" si="2"/>
        <v>0</v>
      </c>
      <c r="O25" s="47">
        <f t="shared" si="3"/>
        <v>0</v>
      </c>
      <c r="Q25" s="47">
        <f t="shared" si="4"/>
        <v>0</v>
      </c>
      <c r="S25" s="49">
        <f t="shared" si="5"/>
        <v>0</v>
      </c>
      <c r="T25" s="49">
        <f t="shared" si="6"/>
        <v>0</v>
      </c>
      <c r="U25" s="49">
        <f t="shared" si="7"/>
        <v>0</v>
      </c>
      <c r="V25" s="49">
        <f t="shared" si="8"/>
        <v>0</v>
      </c>
      <c r="X25" s="64">
        <f t="shared" si="9"/>
        <v>0</v>
      </c>
      <c r="Y25" s="43">
        <f t="shared" si="10"/>
        <v>0</v>
      </c>
    </row>
    <row r="26" spans="1:25" ht="12.75">
      <c r="A26" s="19"/>
      <c r="B26" s="78"/>
      <c r="C26" s="79"/>
      <c r="D26" s="80"/>
      <c r="E26" s="81"/>
      <c r="F26" s="80"/>
      <c r="H26" s="59"/>
      <c r="I26" s="25"/>
      <c r="J26" s="33"/>
      <c r="K26" s="46"/>
      <c r="M26" s="47"/>
      <c r="S26" s="49"/>
      <c r="T26" s="49"/>
      <c r="U26" s="49"/>
      <c r="V26" s="49"/>
      <c r="X26" s="64"/>
      <c r="Y26" s="43"/>
    </row>
    <row r="27" spans="1:25" ht="12.75">
      <c r="A27" s="19">
        <v>41183</v>
      </c>
      <c r="B27" s="78"/>
      <c r="C27" s="79"/>
      <c r="D27" s="80"/>
      <c r="E27" s="81"/>
      <c r="F27" s="80"/>
      <c r="H27" s="59">
        <f t="shared" si="0"/>
        <v>0</v>
      </c>
      <c r="I27" s="25" t="s">
        <v>10</v>
      </c>
      <c r="J27" s="33">
        <v>0.45</v>
      </c>
      <c r="K27" s="46">
        <f t="shared" si="1"/>
        <v>0</v>
      </c>
      <c r="M27" s="47">
        <f t="shared" si="2"/>
        <v>0</v>
      </c>
      <c r="O27" s="47">
        <f t="shared" si="3"/>
        <v>0</v>
      </c>
      <c r="Q27" s="47">
        <f t="shared" si="4"/>
        <v>0</v>
      </c>
      <c r="S27" s="49">
        <f t="shared" si="5"/>
        <v>0</v>
      </c>
      <c r="T27" s="49">
        <f t="shared" si="6"/>
        <v>0</v>
      </c>
      <c r="U27" s="49">
        <f t="shared" si="7"/>
        <v>0</v>
      </c>
      <c r="V27" s="49">
        <f t="shared" si="8"/>
        <v>0</v>
      </c>
      <c r="X27" s="64">
        <f t="shared" si="9"/>
        <v>0</v>
      </c>
      <c r="Y27" s="43">
        <f t="shared" si="10"/>
        <v>0</v>
      </c>
    </row>
    <row r="28" spans="1:25" ht="12.75">
      <c r="A28" s="19"/>
      <c r="B28" s="78"/>
      <c r="C28" s="79"/>
      <c r="D28" s="80"/>
      <c r="E28" s="81"/>
      <c r="F28" s="80"/>
      <c r="H28" s="59"/>
      <c r="I28" s="25"/>
      <c r="J28" s="33"/>
      <c r="K28" s="46"/>
      <c r="M28" s="47"/>
      <c r="S28" s="49"/>
      <c r="T28" s="49"/>
      <c r="U28" s="49"/>
      <c r="V28" s="49"/>
      <c r="X28" s="64"/>
      <c r="Y28" s="43"/>
    </row>
    <row r="29" spans="1:25" ht="12.75">
      <c r="A29" s="19">
        <v>41214</v>
      </c>
      <c r="B29" s="78"/>
      <c r="C29" s="79"/>
      <c r="D29" s="80"/>
      <c r="E29" s="81"/>
      <c r="F29" s="80"/>
      <c r="H29" s="59">
        <f t="shared" si="0"/>
        <v>0</v>
      </c>
      <c r="I29" s="25" t="s">
        <v>10</v>
      </c>
      <c r="J29" s="33">
        <v>0.45</v>
      </c>
      <c r="K29" s="46">
        <f t="shared" si="1"/>
        <v>0</v>
      </c>
      <c r="M29" s="47">
        <f t="shared" si="2"/>
        <v>0</v>
      </c>
      <c r="O29" s="47">
        <f t="shared" si="3"/>
        <v>0</v>
      </c>
      <c r="Q29" s="47">
        <f t="shared" si="4"/>
        <v>0</v>
      </c>
      <c r="S29" s="49">
        <f t="shared" si="5"/>
        <v>0</v>
      </c>
      <c r="T29" s="49">
        <f t="shared" si="6"/>
        <v>0</v>
      </c>
      <c r="U29" s="49">
        <f t="shared" si="7"/>
        <v>0</v>
      </c>
      <c r="V29" s="49">
        <f t="shared" si="8"/>
        <v>0</v>
      </c>
      <c r="X29" s="64">
        <f t="shared" si="9"/>
        <v>0</v>
      </c>
      <c r="Y29" s="43">
        <f t="shared" si="10"/>
        <v>0</v>
      </c>
    </row>
    <row r="30" spans="1:25" ht="12.75">
      <c r="A30" s="19"/>
      <c r="B30" s="78"/>
      <c r="C30" s="79"/>
      <c r="D30" s="80"/>
      <c r="E30" s="81"/>
      <c r="F30" s="80"/>
      <c r="H30" s="59"/>
      <c r="I30" s="25"/>
      <c r="J30" s="33"/>
      <c r="K30" s="46"/>
      <c r="M30" s="47"/>
      <c r="S30" s="49"/>
      <c r="T30" s="49"/>
      <c r="U30" s="49"/>
      <c r="V30" s="49"/>
      <c r="X30" s="64"/>
      <c r="Y30" s="43"/>
    </row>
    <row r="31" spans="1:25" ht="12.75">
      <c r="A31" s="19">
        <v>41244</v>
      </c>
      <c r="B31" s="78"/>
      <c r="C31" s="79"/>
      <c r="D31" s="80"/>
      <c r="E31" s="81"/>
      <c r="F31" s="80"/>
      <c r="H31" s="59">
        <f t="shared" si="0"/>
        <v>0</v>
      </c>
      <c r="I31" s="25" t="s">
        <v>10</v>
      </c>
      <c r="J31" s="33">
        <v>0.45</v>
      </c>
      <c r="K31" s="46">
        <f t="shared" si="1"/>
        <v>0</v>
      </c>
      <c r="M31" s="47">
        <f t="shared" si="2"/>
        <v>0</v>
      </c>
      <c r="O31" s="47">
        <f t="shared" si="3"/>
        <v>0</v>
      </c>
      <c r="Q31" s="47">
        <f t="shared" si="4"/>
        <v>0</v>
      </c>
      <c r="S31" s="49">
        <f t="shared" si="5"/>
        <v>0</v>
      </c>
      <c r="T31" s="49">
        <f t="shared" si="6"/>
        <v>0</v>
      </c>
      <c r="U31" s="49">
        <f t="shared" si="7"/>
        <v>0</v>
      </c>
      <c r="V31" s="49">
        <f t="shared" si="8"/>
        <v>0</v>
      </c>
      <c r="X31" s="64">
        <f t="shared" si="9"/>
        <v>0</v>
      </c>
      <c r="Y31" s="43">
        <f t="shared" si="10"/>
        <v>0</v>
      </c>
    </row>
    <row r="32" spans="1:25" ht="12.75">
      <c r="A32" s="19"/>
      <c r="B32" s="78"/>
      <c r="C32" s="79"/>
      <c r="D32" s="80"/>
      <c r="E32" s="81"/>
      <c r="F32" s="80"/>
      <c r="H32" s="59"/>
      <c r="I32" s="25"/>
      <c r="J32" s="33"/>
      <c r="K32" s="46"/>
      <c r="M32" s="47"/>
      <c r="S32" s="49"/>
      <c r="T32" s="49"/>
      <c r="U32" s="49"/>
      <c r="V32" s="49"/>
      <c r="X32" s="64"/>
      <c r="Y32" s="43"/>
    </row>
    <row r="33" spans="1:25" ht="12.75">
      <c r="A33" s="19">
        <v>41275</v>
      </c>
      <c r="B33" s="78"/>
      <c r="C33" s="79"/>
      <c r="D33" s="80"/>
      <c r="E33" s="81"/>
      <c r="F33" s="80"/>
      <c r="H33" s="59">
        <f t="shared" si="0"/>
        <v>0</v>
      </c>
      <c r="I33" s="25" t="s">
        <v>10</v>
      </c>
      <c r="J33" s="33">
        <v>0.45</v>
      </c>
      <c r="K33" s="46">
        <f t="shared" si="1"/>
        <v>0</v>
      </c>
      <c r="M33" s="47">
        <f t="shared" si="2"/>
        <v>0</v>
      </c>
      <c r="O33" s="47">
        <f t="shared" si="3"/>
        <v>0</v>
      </c>
      <c r="Q33" s="47">
        <f t="shared" si="4"/>
        <v>0</v>
      </c>
      <c r="S33" s="49">
        <f t="shared" si="5"/>
        <v>0</v>
      </c>
      <c r="T33" s="49">
        <f t="shared" si="6"/>
        <v>0</v>
      </c>
      <c r="U33" s="49">
        <f t="shared" si="7"/>
        <v>0</v>
      </c>
      <c r="V33" s="49">
        <f t="shared" si="8"/>
        <v>0</v>
      </c>
      <c r="X33" s="64">
        <f t="shared" si="9"/>
        <v>0</v>
      </c>
      <c r="Y33" s="43">
        <f t="shared" si="10"/>
        <v>0</v>
      </c>
    </row>
    <row r="34" spans="1:25" ht="12.75">
      <c r="A34" s="19"/>
      <c r="B34" s="78"/>
      <c r="C34" s="79"/>
      <c r="D34" s="80"/>
      <c r="E34" s="81"/>
      <c r="F34" s="80"/>
      <c r="H34" s="59"/>
      <c r="I34" s="25"/>
      <c r="J34" s="33"/>
      <c r="K34" s="46"/>
      <c r="M34" s="47"/>
      <c r="S34" s="49"/>
      <c r="T34" s="49"/>
      <c r="U34" s="49"/>
      <c r="V34" s="49"/>
      <c r="X34" s="64"/>
      <c r="Y34" s="43"/>
    </row>
    <row r="35" spans="1:25" ht="12.75">
      <c r="A35" s="19">
        <v>41306</v>
      </c>
      <c r="B35" s="78"/>
      <c r="C35" s="79"/>
      <c r="D35" s="80"/>
      <c r="E35" s="81"/>
      <c r="F35" s="80"/>
      <c r="H35" s="59">
        <f t="shared" si="0"/>
        <v>0</v>
      </c>
      <c r="I35" s="25" t="s">
        <v>10</v>
      </c>
      <c r="J35" s="33">
        <v>0.45</v>
      </c>
      <c r="K35" s="46">
        <f t="shared" si="1"/>
        <v>0</v>
      </c>
      <c r="M35" s="47">
        <f t="shared" si="2"/>
        <v>0</v>
      </c>
      <c r="O35" s="47">
        <f t="shared" si="3"/>
        <v>0</v>
      </c>
      <c r="Q35" s="47">
        <f t="shared" si="4"/>
        <v>0</v>
      </c>
      <c r="S35" s="49">
        <f t="shared" si="5"/>
        <v>0</v>
      </c>
      <c r="T35" s="49">
        <f t="shared" si="6"/>
        <v>0</v>
      </c>
      <c r="U35" s="49">
        <f t="shared" si="7"/>
        <v>0</v>
      </c>
      <c r="V35" s="49">
        <f t="shared" si="8"/>
        <v>0</v>
      </c>
      <c r="X35" s="64">
        <f t="shared" si="9"/>
        <v>0</v>
      </c>
      <c r="Y35" s="43">
        <f t="shared" si="10"/>
        <v>0</v>
      </c>
    </row>
    <row r="36" spans="1:25" ht="12.75">
      <c r="A36" s="19"/>
      <c r="B36" s="78"/>
      <c r="C36" s="79"/>
      <c r="D36" s="80"/>
      <c r="E36" s="81"/>
      <c r="F36" s="80"/>
      <c r="H36" s="59"/>
      <c r="I36" s="25"/>
      <c r="J36" s="33"/>
      <c r="K36" s="46"/>
      <c r="M36" s="47"/>
      <c r="S36" s="49"/>
      <c r="T36" s="49"/>
      <c r="U36" s="49"/>
      <c r="V36" s="49"/>
      <c r="X36" s="64"/>
      <c r="Y36" s="43"/>
    </row>
    <row r="37" spans="1:25" ht="12.75">
      <c r="A37" s="19">
        <v>41334</v>
      </c>
      <c r="B37" s="78"/>
      <c r="C37" s="79"/>
      <c r="D37" s="80"/>
      <c r="E37" s="81"/>
      <c r="F37" s="80"/>
      <c r="H37" s="59">
        <f t="shared" si="0"/>
        <v>0</v>
      </c>
      <c r="I37" s="25" t="s">
        <v>10</v>
      </c>
      <c r="J37" s="33">
        <v>0.45</v>
      </c>
      <c r="K37" s="46">
        <f t="shared" si="1"/>
        <v>0</v>
      </c>
      <c r="M37" s="47">
        <f t="shared" si="2"/>
        <v>0</v>
      </c>
      <c r="O37" s="47">
        <f t="shared" si="3"/>
        <v>0</v>
      </c>
      <c r="Q37" s="47">
        <f t="shared" si="4"/>
        <v>0</v>
      </c>
      <c r="S37" s="49">
        <f t="shared" si="5"/>
        <v>0</v>
      </c>
      <c r="T37" s="49">
        <f t="shared" si="6"/>
        <v>0</v>
      </c>
      <c r="U37" s="49">
        <f t="shared" si="7"/>
        <v>0</v>
      </c>
      <c r="V37" s="49">
        <f t="shared" si="8"/>
        <v>0</v>
      </c>
      <c r="X37" s="64">
        <f t="shared" si="9"/>
        <v>0</v>
      </c>
      <c r="Y37" s="43">
        <f t="shared" si="10"/>
        <v>0</v>
      </c>
    </row>
    <row r="38" spans="1:25" ht="12.75">
      <c r="A38" s="19"/>
      <c r="B38" s="78"/>
      <c r="C38" s="79"/>
      <c r="D38" s="80"/>
      <c r="E38" s="81"/>
      <c r="F38" s="80"/>
      <c r="H38" s="59"/>
      <c r="I38" s="25" t="s">
        <v>23</v>
      </c>
      <c r="J38" s="34" t="s">
        <v>23</v>
      </c>
      <c r="K38" s="46" t="s">
        <v>23</v>
      </c>
      <c r="M38" s="47" t="s">
        <v>23</v>
      </c>
      <c r="O38" s="95"/>
      <c r="P38" s="57"/>
      <c r="Q38" s="95"/>
      <c r="R38" s="57"/>
      <c r="S38" s="49" t="s">
        <v>23</v>
      </c>
      <c r="T38" s="49" t="s">
        <v>23</v>
      </c>
      <c r="U38" s="66" t="str">
        <f>+K38</f>
        <v> </v>
      </c>
      <c r="V38" s="66" t="s">
        <v>23</v>
      </c>
      <c r="X38" s="64">
        <f>B38+D38+H38</f>
        <v>0</v>
      </c>
      <c r="Y38" s="43" t="s">
        <v>23</v>
      </c>
    </row>
    <row r="39" spans="2:25" ht="12.75">
      <c r="B39" s="82"/>
      <c r="C39" s="82"/>
      <c r="D39" s="83"/>
      <c r="E39" s="84"/>
      <c r="F39" s="83"/>
      <c r="H39" s="60"/>
      <c r="M39" s="56"/>
      <c r="O39" s="57"/>
      <c r="P39" s="57"/>
      <c r="Q39" s="57"/>
      <c r="R39" s="57"/>
      <c r="S39" s="56"/>
      <c r="T39" s="52"/>
      <c r="U39" s="53"/>
      <c r="V39" s="53"/>
      <c r="X39" s="64"/>
      <c r="Y39" s="43"/>
    </row>
    <row r="40" spans="2:25" ht="12.75">
      <c r="B40" s="85">
        <f>SUM(B15:B38)</f>
        <v>0</v>
      </c>
      <c r="C40" s="85"/>
      <c r="D40" s="86">
        <f>SUM(D15:D38)</f>
        <v>0</v>
      </c>
      <c r="E40" s="87"/>
      <c r="F40" s="86">
        <f>SUM(F15:F38)</f>
        <v>0</v>
      </c>
      <c r="H40" s="61">
        <f>SUM(H15:H38)</f>
        <v>0</v>
      </c>
      <c r="M40" s="57">
        <f>SUM(M15:M38)</f>
        <v>0</v>
      </c>
      <c r="O40" s="57">
        <f>SUM(O13:O39)</f>
        <v>0</v>
      </c>
      <c r="P40" s="57"/>
      <c r="Q40" s="57">
        <f>SUM(Q13:Q39)</f>
        <v>0</v>
      </c>
      <c r="R40" s="57"/>
      <c r="S40" s="57">
        <f>SUM(S15:S39)</f>
        <v>0</v>
      </c>
      <c r="T40" s="53">
        <f>SUM(T15:T38)</f>
        <v>0</v>
      </c>
      <c r="U40" s="53">
        <f>SUM(U15:U38)</f>
        <v>0</v>
      </c>
      <c r="V40" s="53">
        <f>SUM(V15:V38)</f>
        <v>0</v>
      </c>
      <c r="X40" s="64"/>
      <c r="Y40" s="43"/>
    </row>
    <row r="41" spans="2:25" ht="13.5" thickBot="1">
      <c r="B41" s="88"/>
      <c r="C41" s="88"/>
      <c r="D41" s="89"/>
      <c r="E41" s="90"/>
      <c r="F41" s="89"/>
      <c r="H41" s="62"/>
      <c r="M41" s="58"/>
      <c r="O41" s="58"/>
      <c r="P41" s="57"/>
      <c r="Q41" s="58"/>
      <c r="R41" s="57"/>
      <c r="S41" s="58"/>
      <c r="T41" s="54"/>
      <c r="U41" s="54"/>
      <c r="V41" s="54"/>
      <c r="X41" s="68"/>
      <c r="Y41" s="69"/>
    </row>
    <row r="42" ht="13.5" thickTop="1"/>
    <row r="43" ht="12.75">
      <c r="G43" s="2" t="s">
        <v>12</v>
      </c>
    </row>
    <row r="44" spans="7:22" ht="12.75">
      <c r="G44" s="1" t="s">
        <v>9</v>
      </c>
      <c r="M44" s="26"/>
      <c r="N44" s="26"/>
      <c r="O44" s="57"/>
      <c r="P44" s="57"/>
      <c r="Q44" s="57"/>
      <c r="R44" s="57"/>
      <c r="S44" s="57"/>
      <c r="T44" s="53"/>
      <c r="U44" s="53"/>
      <c r="V44" s="53"/>
    </row>
    <row r="45" spans="8:22" ht="12.75">
      <c r="H45" s="38">
        <f>IF(H40&gt;9999,"10000",H40)</f>
        <v>0</v>
      </c>
      <c r="J45" s="33" t="s">
        <v>22</v>
      </c>
      <c r="M45" s="26"/>
      <c r="N45" s="26"/>
      <c r="O45" s="57"/>
      <c r="P45" s="57"/>
      <c r="Q45" s="57"/>
      <c r="R45" s="57"/>
      <c r="S45" s="57"/>
      <c r="T45" s="53"/>
      <c r="U45" s="53"/>
      <c r="V45" s="53"/>
    </row>
    <row r="46" spans="7:22" ht="12.75">
      <c r="G46" s="2" t="s">
        <v>13</v>
      </c>
      <c r="M46" s="26"/>
      <c r="N46" s="26"/>
      <c r="O46" s="57"/>
      <c r="P46" s="57"/>
      <c r="Q46" s="57"/>
      <c r="R46" s="57"/>
      <c r="S46" s="57"/>
      <c r="T46" s="53"/>
      <c r="U46" s="53"/>
      <c r="V46" s="53"/>
    </row>
    <row r="47" spans="8:22" ht="12.75">
      <c r="H47" s="38" t="str">
        <f>IF(H40&lt;10000,"0",(H40-10000))</f>
        <v>0</v>
      </c>
      <c r="J47" s="34" t="s">
        <v>5</v>
      </c>
      <c r="M47" s="26"/>
      <c r="N47" s="26"/>
      <c r="O47" s="57"/>
      <c r="P47" s="57"/>
      <c r="Q47" s="57"/>
      <c r="R47" s="57"/>
      <c r="S47" s="57"/>
      <c r="T47" s="53"/>
      <c r="U47" s="53"/>
      <c r="V47" s="53"/>
    </row>
    <row r="48" spans="8:22" ht="12.75">
      <c r="H48" s="39"/>
      <c r="M48" s="26"/>
      <c r="N48" s="26"/>
      <c r="O48" s="57"/>
      <c r="P48" s="57"/>
      <c r="Q48" s="57"/>
      <c r="R48" s="57"/>
      <c r="S48" s="57"/>
      <c r="T48" s="53"/>
      <c r="U48" s="53"/>
      <c r="V48" s="53"/>
    </row>
    <row r="49" spans="8:22" ht="12.75">
      <c r="H49" s="39"/>
      <c r="M49" s="26"/>
      <c r="N49" s="26"/>
      <c r="O49" s="57"/>
      <c r="P49" s="57"/>
      <c r="Q49" s="57"/>
      <c r="R49" s="57"/>
      <c r="S49" s="57"/>
      <c r="T49" s="53"/>
      <c r="U49" s="53"/>
      <c r="V49" s="53"/>
    </row>
    <row r="50" spans="13:22" ht="12.75">
      <c r="M50" s="26"/>
      <c r="N50" s="26"/>
      <c r="O50" s="57"/>
      <c r="P50" s="57"/>
      <c r="Q50" s="57"/>
      <c r="R50" s="57"/>
      <c r="S50" s="57"/>
      <c r="T50" s="53"/>
      <c r="U50" s="53"/>
      <c r="V50" s="53"/>
    </row>
    <row r="51" spans="13:22" ht="12.75">
      <c r="M51" s="26"/>
      <c r="N51" s="26"/>
      <c r="O51" s="57"/>
      <c r="P51" s="57"/>
      <c r="Q51" s="57"/>
      <c r="R51" s="57"/>
      <c r="S51" s="57"/>
      <c r="T51" s="53"/>
      <c r="U51" s="53"/>
      <c r="V51" s="53"/>
    </row>
  </sheetData>
  <sheetProtection/>
  <mergeCells count="2">
    <mergeCell ref="I10:J10"/>
    <mergeCell ref="I11:J11"/>
  </mergeCells>
  <printOptions/>
  <pageMargins left="0.29" right="0.25" top="0.28" bottom="0.39" header="0.25" footer="0.2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2.28125" style="8" customWidth="1"/>
    <col min="3" max="3" width="2.00390625" style="11" customWidth="1"/>
    <col min="4" max="4" width="13.00390625" style="11" customWidth="1"/>
    <col min="5" max="5" width="1.421875" style="11" customWidth="1"/>
    <col min="6" max="6" width="15.421875" style="4" bestFit="1" customWidth="1"/>
    <col min="7" max="7" width="5.421875" style="1" customWidth="1"/>
    <col min="8" max="8" width="9.140625" style="7" customWidth="1"/>
    <col min="9" max="9" width="2.57421875" style="1" bestFit="1" customWidth="1"/>
    <col min="10" max="10" width="7.8515625" style="28" customWidth="1"/>
    <col min="11" max="11" width="9.140625" style="1" customWidth="1"/>
    <col min="12" max="12" width="1.8515625" style="1" customWidth="1"/>
    <col min="13" max="13" width="15.57421875" style="1" bestFit="1" customWidth="1"/>
    <col min="14" max="14" width="1.57421875" style="1" customWidth="1"/>
    <col min="15" max="15" width="12.140625" style="47" customWidth="1"/>
    <col min="16" max="16" width="1.8515625" style="47" customWidth="1"/>
    <col min="17" max="17" width="12.7109375" style="47" customWidth="1"/>
    <col min="18" max="18" width="1.7109375" style="47" customWidth="1"/>
    <col min="19" max="19" width="12.140625" style="47" bestFit="1" customWidth="1"/>
    <col min="20" max="20" width="13.140625" style="46" bestFit="1" customWidth="1"/>
    <col min="21" max="22" width="13.140625" style="46" customWidth="1"/>
    <col min="23" max="23" width="9.140625" style="1" customWidth="1"/>
    <col min="24" max="24" width="9.140625" style="27" customWidth="1"/>
    <col min="25" max="25" width="9.140625" style="47" customWidth="1"/>
    <col min="26" max="16384" width="9.140625" style="1" customWidth="1"/>
  </cols>
  <sheetData>
    <row r="1" spans="1:6" ht="15">
      <c r="A1" s="65" t="s">
        <v>20</v>
      </c>
      <c r="B1" s="14"/>
      <c r="C1" s="15"/>
      <c r="D1" s="15"/>
      <c r="E1" s="15"/>
      <c r="F1" s="16"/>
    </row>
    <row r="2" spans="1:6" ht="10.5" customHeight="1">
      <c r="A2" s="17"/>
      <c r="B2" s="9"/>
      <c r="C2" s="13"/>
      <c r="D2" s="13"/>
      <c r="E2" s="13"/>
      <c r="F2" s="5"/>
    </row>
    <row r="3" spans="1:13" ht="18">
      <c r="A3" s="21" t="s">
        <v>7</v>
      </c>
      <c r="B3" s="9"/>
      <c r="C3" s="13"/>
      <c r="D3" s="13"/>
      <c r="E3" s="13"/>
      <c r="F3" s="5"/>
      <c r="G3" s="24" t="s">
        <v>8</v>
      </c>
      <c r="H3" s="10"/>
      <c r="I3" s="18"/>
      <c r="J3" s="29"/>
      <c r="K3" s="18"/>
      <c r="L3" s="18"/>
      <c r="M3" s="18"/>
    </row>
    <row r="4" spans="1:25" s="4" customFormat="1" ht="9.75" customHeight="1">
      <c r="A4" s="22"/>
      <c r="B4" s="13"/>
      <c r="C4" s="13"/>
      <c r="D4" s="13"/>
      <c r="E4" s="13"/>
      <c r="F4" s="5"/>
      <c r="G4" s="23"/>
      <c r="H4" s="27"/>
      <c r="J4" s="30"/>
      <c r="O4" s="47"/>
      <c r="P4" s="47"/>
      <c r="Q4" s="47"/>
      <c r="R4" s="47"/>
      <c r="S4" s="47"/>
      <c r="T4" s="47"/>
      <c r="U4" s="47"/>
      <c r="V4" s="47"/>
      <c r="X4" s="27"/>
      <c r="Y4" s="47"/>
    </row>
    <row r="5" spans="1:22" ht="15">
      <c r="A5" s="3" t="s">
        <v>26</v>
      </c>
      <c r="M5" s="37" t="s">
        <v>15</v>
      </c>
      <c r="S5" s="49"/>
      <c r="T5" s="48" t="s">
        <v>14</v>
      </c>
      <c r="U5" s="48"/>
      <c r="V5" s="48"/>
    </row>
    <row r="6" spans="4:22" ht="15">
      <c r="D6" s="35"/>
      <c r="F6" s="35"/>
      <c r="M6" s="36">
        <v>0.583</v>
      </c>
      <c r="O6" s="91"/>
      <c r="P6" s="91"/>
      <c r="Q6" s="91"/>
      <c r="R6" s="91"/>
      <c r="S6" s="55"/>
      <c r="T6" s="48" t="s">
        <v>1</v>
      </c>
      <c r="U6" s="48"/>
      <c r="V6" s="48"/>
    </row>
    <row r="7" spans="4:22" ht="15">
      <c r="D7" s="35"/>
      <c r="F7" s="35"/>
      <c r="O7" s="91"/>
      <c r="P7" s="91"/>
      <c r="Q7" s="91"/>
      <c r="R7" s="91"/>
      <c r="S7" s="55"/>
      <c r="T7" s="48" t="s">
        <v>2</v>
      </c>
      <c r="U7" s="48"/>
      <c r="V7" s="48"/>
    </row>
    <row r="8" spans="4:22" ht="12.75">
      <c r="D8" s="6"/>
      <c r="F8" s="6" t="s">
        <v>23</v>
      </c>
      <c r="M8" s="2" t="s">
        <v>23</v>
      </c>
      <c r="S8" s="49"/>
      <c r="T8" s="49"/>
      <c r="U8" s="49"/>
      <c r="V8" s="49"/>
    </row>
    <row r="9" spans="4:25" ht="12.75">
      <c r="D9" s="6"/>
      <c r="F9" s="6" t="s">
        <v>23</v>
      </c>
      <c r="M9" s="25" t="s">
        <v>23</v>
      </c>
      <c r="O9" s="92"/>
      <c r="P9" s="92"/>
      <c r="Q9" s="92"/>
      <c r="R9" s="92"/>
      <c r="S9" s="50" t="s">
        <v>23</v>
      </c>
      <c r="T9" s="50" t="s">
        <v>23</v>
      </c>
      <c r="U9" s="50" t="s">
        <v>24</v>
      </c>
      <c r="V9" s="50"/>
      <c r="X9" s="40" t="s">
        <v>16</v>
      </c>
      <c r="Y9" s="43"/>
    </row>
    <row r="10" spans="2:25" s="2" customFormat="1" ht="12.75">
      <c r="B10" s="2" t="s">
        <v>37</v>
      </c>
      <c r="C10" s="6"/>
      <c r="D10" s="6"/>
      <c r="E10" s="12"/>
      <c r="F10" s="6" t="s">
        <v>23</v>
      </c>
      <c r="I10" s="96" t="s">
        <v>3</v>
      </c>
      <c r="J10" s="96"/>
      <c r="M10" s="6" t="s">
        <v>23</v>
      </c>
      <c r="O10" s="92"/>
      <c r="P10" s="92"/>
      <c r="Q10" s="92"/>
      <c r="R10" s="92"/>
      <c r="S10" s="50" t="s">
        <v>23</v>
      </c>
      <c r="T10" s="50" t="s">
        <v>23</v>
      </c>
      <c r="U10" s="50" t="s">
        <v>25</v>
      </c>
      <c r="V10" s="50"/>
      <c r="X10" s="63" t="s">
        <v>17</v>
      </c>
      <c r="Y10" s="44" t="s">
        <v>17</v>
      </c>
    </row>
    <row r="11" spans="2:25" s="70" customFormat="1" ht="63.75">
      <c r="B11" s="71" t="s">
        <v>33</v>
      </c>
      <c r="C11" s="71"/>
      <c r="D11" s="71" t="s">
        <v>34</v>
      </c>
      <c r="E11" s="72"/>
      <c r="F11" s="73" t="s">
        <v>35</v>
      </c>
      <c r="H11" s="74" t="s">
        <v>36</v>
      </c>
      <c r="I11" s="97" t="s">
        <v>4</v>
      </c>
      <c r="J11" s="97"/>
      <c r="M11" s="73" t="s">
        <v>39</v>
      </c>
      <c r="O11" s="93" t="s">
        <v>38</v>
      </c>
      <c r="P11" s="93"/>
      <c r="Q11" s="93" t="s">
        <v>40</v>
      </c>
      <c r="R11" s="93"/>
      <c r="S11" s="75" t="s">
        <v>41</v>
      </c>
      <c r="T11" s="75" t="s">
        <v>42</v>
      </c>
      <c r="U11" s="75" t="s">
        <v>43</v>
      </c>
      <c r="V11" s="75" t="s">
        <v>44</v>
      </c>
      <c r="X11" s="76" t="s">
        <v>18</v>
      </c>
      <c r="Y11" s="77" t="s">
        <v>19</v>
      </c>
    </row>
    <row r="12" spans="2:25" ht="12.75">
      <c r="B12" s="41" t="s">
        <v>0</v>
      </c>
      <c r="C12" s="41"/>
      <c r="D12" s="41" t="s">
        <v>0</v>
      </c>
      <c r="F12" s="41" t="s">
        <v>0</v>
      </c>
      <c r="H12" s="42" t="s">
        <v>0</v>
      </c>
      <c r="J12" s="31" t="s">
        <v>21</v>
      </c>
      <c r="M12" s="20" t="s">
        <v>6</v>
      </c>
      <c r="O12" s="94" t="s">
        <v>6</v>
      </c>
      <c r="P12" s="94"/>
      <c r="Q12" s="94" t="s">
        <v>6</v>
      </c>
      <c r="R12" s="94"/>
      <c r="S12" s="51" t="s">
        <v>6</v>
      </c>
      <c r="T12" s="51" t="s">
        <v>6</v>
      </c>
      <c r="U12" s="51" t="s">
        <v>6</v>
      </c>
      <c r="V12" s="51" t="s">
        <v>6</v>
      </c>
      <c r="X12" s="64"/>
      <c r="Y12" s="45"/>
    </row>
    <row r="13" spans="2:25" ht="12.75">
      <c r="B13" s="11"/>
      <c r="D13" s="20"/>
      <c r="F13" s="20"/>
      <c r="J13" s="28" t="s">
        <v>23</v>
      </c>
      <c r="M13" s="20"/>
      <c r="O13" s="94"/>
      <c r="P13" s="94"/>
      <c r="Q13" s="94"/>
      <c r="R13" s="94"/>
      <c r="S13" s="51"/>
      <c r="T13" s="49"/>
      <c r="U13" s="49"/>
      <c r="V13" s="49"/>
      <c r="X13" s="64"/>
      <c r="Y13" s="43"/>
    </row>
    <row r="14" spans="2:25" ht="12.75">
      <c r="B14" s="11"/>
      <c r="D14" s="20"/>
      <c r="F14" s="20"/>
      <c r="H14" s="27"/>
      <c r="J14" s="32" t="s">
        <v>11</v>
      </c>
      <c r="M14" s="20"/>
      <c r="O14" s="94"/>
      <c r="P14" s="94"/>
      <c r="Q14" s="94"/>
      <c r="R14" s="94"/>
      <c r="S14" s="51"/>
      <c r="T14" s="49"/>
      <c r="U14" s="49"/>
      <c r="V14" s="49"/>
      <c r="X14" s="64"/>
      <c r="Y14" s="43"/>
    </row>
    <row r="15" spans="1:25" ht="12.75">
      <c r="A15" s="19">
        <v>41000</v>
      </c>
      <c r="B15" s="78"/>
      <c r="C15" s="79"/>
      <c r="D15" s="80"/>
      <c r="E15" s="81"/>
      <c r="F15" s="80"/>
      <c r="H15" s="59">
        <f>+$B$15</f>
        <v>0</v>
      </c>
      <c r="I15" s="25" t="s">
        <v>10</v>
      </c>
      <c r="J15" s="33">
        <v>0.45</v>
      </c>
      <c r="K15" s="46">
        <f>H15*J15</f>
        <v>0</v>
      </c>
      <c r="M15" s="47">
        <f>+B15*$M$6</f>
        <v>0</v>
      </c>
      <c r="O15" s="47">
        <f>F15*0.24</f>
        <v>0</v>
      </c>
      <c r="Q15" s="47">
        <f>+D15*$M$6</f>
        <v>0</v>
      </c>
      <c r="S15" s="49">
        <f>M15-K15</f>
        <v>0</v>
      </c>
      <c r="T15" s="49">
        <f>+Q15</f>
        <v>0</v>
      </c>
      <c r="U15" s="49">
        <f>K15+O15</f>
        <v>0</v>
      </c>
      <c r="V15" s="49">
        <f>S15+T15+U15</f>
        <v>0</v>
      </c>
      <c r="X15" s="64">
        <f>B15+D15+H15</f>
        <v>0</v>
      </c>
      <c r="Y15" s="43">
        <f>(B15+D15)*0.583+(F15*0.24)</f>
        <v>0</v>
      </c>
    </row>
    <row r="16" spans="1:25" ht="12.75">
      <c r="A16" s="19"/>
      <c r="B16" s="78"/>
      <c r="C16" s="79"/>
      <c r="D16" s="80"/>
      <c r="E16" s="81"/>
      <c r="F16" s="80"/>
      <c r="H16" s="59"/>
      <c r="I16" s="25"/>
      <c r="J16" s="33"/>
      <c r="K16" s="46"/>
      <c r="M16" s="47"/>
      <c r="S16" s="49"/>
      <c r="T16" s="49"/>
      <c r="U16" s="49"/>
      <c r="V16" s="49"/>
      <c r="X16" s="64"/>
      <c r="Y16" s="43"/>
    </row>
    <row r="17" spans="1:25" ht="12.75">
      <c r="A17" s="19">
        <v>41030</v>
      </c>
      <c r="B17" s="78"/>
      <c r="C17" s="79"/>
      <c r="D17" s="80"/>
      <c r="E17" s="81"/>
      <c r="F17" s="80"/>
      <c r="H17" s="59">
        <f aca="true" t="shared" si="0" ref="H17:H37">+$B$15</f>
        <v>0</v>
      </c>
      <c r="I17" s="25" t="s">
        <v>10</v>
      </c>
      <c r="J17" s="33">
        <v>0.45</v>
      </c>
      <c r="K17" s="46">
        <f aca="true" t="shared" si="1" ref="K17:K37">H17*J17</f>
        <v>0</v>
      </c>
      <c r="M17" s="47">
        <f aca="true" t="shared" si="2" ref="M17:M37">+B17*$M$6</f>
        <v>0</v>
      </c>
      <c r="O17" s="47">
        <f aca="true" t="shared" si="3" ref="O17:O37">F17*0.24</f>
        <v>0</v>
      </c>
      <c r="Q17" s="47">
        <f aca="true" t="shared" si="4" ref="Q17:Q37">+D17*$M$6</f>
        <v>0</v>
      </c>
      <c r="S17" s="49">
        <f aca="true" t="shared" si="5" ref="S17:S37">M17-K17</f>
        <v>0</v>
      </c>
      <c r="T17" s="49">
        <f aca="true" t="shared" si="6" ref="T17:T37">+Q17</f>
        <v>0</v>
      </c>
      <c r="U17" s="49">
        <f aca="true" t="shared" si="7" ref="U17:U37">K17+O17</f>
        <v>0</v>
      </c>
      <c r="V17" s="49">
        <f aca="true" t="shared" si="8" ref="V17:V37">S17+T17+U17</f>
        <v>0</v>
      </c>
      <c r="X17" s="64">
        <f aca="true" t="shared" si="9" ref="X17:X37">B17+D17+H17</f>
        <v>0</v>
      </c>
      <c r="Y17" s="43">
        <f aca="true" t="shared" si="10" ref="Y17:Y37">(B17+D17)*0.583+(F17*0.24)</f>
        <v>0</v>
      </c>
    </row>
    <row r="18" spans="1:25" ht="12.75">
      <c r="A18" s="19"/>
      <c r="B18" s="78"/>
      <c r="C18" s="79"/>
      <c r="D18" s="80"/>
      <c r="E18" s="81"/>
      <c r="F18" s="80"/>
      <c r="H18" s="59"/>
      <c r="I18" s="25"/>
      <c r="J18" s="33"/>
      <c r="K18" s="46"/>
      <c r="M18" s="47"/>
      <c r="S18" s="49"/>
      <c r="T18" s="49"/>
      <c r="U18" s="49"/>
      <c r="V18" s="49"/>
      <c r="X18" s="64"/>
      <c r="Y18" s="43"/>
    </row>
    <row r="19" spans="1:25" ht="12.75">
      <c r="A19" s="19">
        <v>41061</v>
      </c>
      <c r="B19" s="78"/>
      <c r="C19" s="79"/>
      <c r="D19" s="80"/>
      <c r="E19" s="81"/>
      <c r="F19" s="80"/>
      <c r="H19" s="59">
        <f t="shared" si="0"/>
        <v>0</v>
      </c>
      <c r="I19" s="25" t="s">
        <v>10</v>
      </c>
      <c r="J19" s="33">
        <v>0.45</v>
      </c>
      <c r="K19" s="46">
        <f t="shared" si="1"/>
        <v>0</v>
      </c>
      <c r="M19" s="47">
        <f t="shared" si="2"/>
        <v>0</v>
      </c>
      <c r="O19" s="47">
        <f t="shared" si="3"/>
        <v>0</v>
      </c>
      <c r="Q19" s="47">
        <f t="shared" si="4"/>
        <v>0</v>
      </c>
      <c r="S19" s="49">
        <f t="shared" si="5"/>
        <v>0</v>
      </c>
      <c r="T19" s="49">
        <f t="shared" si="6"/>
        <v>0</v>
      </c>
      <c r="U19" s="49">
        <f t="shared" si="7"/>
        <v>0</v>
      </c>
      <c r="V19" s="49">
        <f t="shared" si="8"/>
        <v>0</v>
      </c>
      <c r="X19" s="64">
        <f t="shared" si="9"/>
        <v>0</v>
      </c>
      <c r="Y19" s="43">
        <f t="shared" si="10"/>
        <v>0</v>
      </c>
    </row>
    <row r="20" spans="1:25" ht="12.75">
      <c r="A20" s="19"/>
      <c r="B20" s="78"/>
      <c r="C20" s="79"/>
      <c r="D20" s="80"/>
      <c r="E20" s="81"/>
      <c r="F20" s="80"/>
      <c r="H20" s="59"/>
      <c r="I20" s="25"/>
      <c r="J20" s="33"/>
      <c r="K20" s="46"/>
      <c r="M20" s="47"/>
      <c r="S20" s="49"/>
      <c r="T20" s="49"/>
      <c r="U20" s="49"/>
      <c r="V20" s="49"/>
      <c r="X20" s="64"/>
      <c r="Y20" s="43"/>
    </row>
    <row r="21" spans="1:25" ht="12.75">
      <c r="A21" s="19">
        <v>41091</v>
      </c>
      <c r="B21" s="78"/>
      <c r="C21" s="79"/>
      <c r="D21" s="80"/>
      <c r="E21" s="81"/>
      <c r="F21" s="80"/>
      <c r="H21" s="59">
        <f t="shared" si="0"/>
        <v>0</v>
      </c>
      <c r="I21" s="25" t="s">
        <v>10</v>
      </c>
      <c r="J21" s="33">
        <v>0.45</v>
      </c>
      <c r="K21" s="46">
        <f t="shared" si="1"/>
        <v>0</v>
      </c>
      <c r="M21" s="47">
        <f t="shared" si="2"/>
        <v>0</v>
      </c>
      <c r="O21" s="47">
        <f t="shared" si="3"/>
        <v>0</v>
      </c>
      <c r="Q21" s="47">
        <f t="shared" si="4"/>
        <v>0</v>
      </c>
      <c r="S21" s="49">
        <f t="shared" si="5"/>
        <v>0</v>
      </c>
      <c r="T21" s="49">
        <f t="shared" si="6"/>
        <v>0</v>
      </c>
      <c r="U21" s="49">
        <f t="shared" si="7"/>
        <v>0</v>
      </c>
      <c r="V21" s="49">
        <f t="shared" si="8"/>
        <v>0</v>
      </c>
      <c r="X21" s="64">
        <f t="shared" si="9"/>
        <v>0</v>
      </c>
      <c r="Y21" s="43">
        <f t="shared" si="10"/>
        <v>0</v>
      </c>
    </row>
    <row r="22" spans="1:25" ht="12.75">
      <c r="A22" s="19"/>
      <c r="B22" s="78"/>
      <c r="C22" s="79"/>
      <c r="D22" s="80"/>
      <c r="E22" s="81"/>
      <c r="F22" s="80"/>
      <c r="H22" s="59"/>
      <c r="I22" s="25"/>
      <c r="J22" s="33"/>
      <c r="K22" s="46"/>
      <c r="M22" s="47"/>
      <c r="S22" s="49"/>
      <c r="T22" s="49"/>
      <c r="U22" s="49"/>
      <c r="V22" s="49"/>
      <c r="X22" s="64"/>
      <c r="Y22" s="43"/>
    </row>
    <row r="23" spans="1:25" ht="12.75">
      <c r="A23" s="19">
        <v>41122</v>
      </c>
      <c r="B23" s="78"/>
      <c r="C23" s="79"/>
      <c r="D23" s="80"/>
      <c r="E23" s="81"/>
      <c r="F23" s="80"/>
      <c r="H23" s="59">
        <f t="shared" si="0"/>
        <v>0</v>
      </c>
      <c r="I23" s="25" t="s">
        <v>10</v>
      </c>
      <c r="J23" s="33">
        <v>0.45</v>
      </c>
      <c r="K23" s="46">
        <f t="shared" si="1"/>
        <v>0</v>
      </c>
      <c r="M23" s="47">
        <f t="shared" si="2"/>
        <v>0</v>
      </c>
      <c r="O23" s="47">
        <f t="shared" si="3"/>
        <v>0</v>
      </c>
      <c r="Q23" s="47">
        <f t="shared" si="4"/>
        <v>0</v>
      </c>
      <c r="S23" s="49">
        <f t="shared" si="5"/>
        <v>0</v>
      </c>
      <c r="T23" s="49">
        <f t="shared" si="6"/>
        <v>0</v>
      </c>
      <c r="U23" s="49">
        <f t="shared" si="7"/>
        <v>0</v>
      </c>
      <c r="V23" s="49">
        <f t="shared" si="8"/>
        <v>0</v>
      </c>
      <c r="X23" s="64">
        <f t="shared" si="9"/>
        <v>0</v>
      </c>
      <c r="Y23" s="43">
        <f t="shared" si="10"/>
        <v>0</v>
      </c>
    </row>
    <row r="24" spans="1:25" ht="12.75">
      <c r="A24" s="19"/>
      <c r="B24" s="78"/>
      <c r="C24" s="79"/>
      <c r="D24" s="80"/>
      <c r="E24" s="81"/>
      <c r="F24" s="80"/>
      <c r="H24" s="59"/>
      <c r="I24" s="25"/>
      <c r="J24" s="33"/>
      <c r="K24" s="46"/>
      <c r="M24" s="47"/>
      <c r="S24" s="49"/>
      <c r="T24" s="49"/>
      <c r="U24" s="49"/>
      <c r="V24" s="49"/>
      <c r="X24" s="64"/>
      <c r="Y24" s="43"/>
    </row>
    <row r="25" spans="1:25" ht="12.75">
      <c r="A25" s="19">
        <v>41153</v>
      </c>
      <c r="B25" s="78"/>
      <c r="C25" s="79"/>
      <c r="D25" s="80"/>
      <c r="E25" s="81"/>
      <c r="F25" s="80"/>
      <c r="H25" s="59">
        <f t="shared" si="0"/>
        <v>0</v>
      </c>
      <c r="I25" s="25" t="s">
        <v>10</v>
      </c>
      <c r="J25" s="33">
        <v>0.45</v>
      </c>
      <c r="K25" s="46">
        <f t="shared" si="1"/>
        <v>0</v>
      </c>
      <c r="M25" s="47">
        <f t="shared" si="2"/>
        <v>0</v>
      </c>
      <c r="O25" s="47">
        <f t="shared" si="3"/>
        <v>0</v>
      </c>
      <c r="Q25" s="47">
        <f t="shared" si="4"/>
        <v>0</v>
      </c>
      <c r="S25" s="49">
        <f t="shared" si="5"/>
        <v>0</v>
      </c>
      <c r="T25" s="49">
        <f t="shared" si="6"/>
        <v>0</v>
      </c>
      <c r="U25" s="49">
        <f t="shared" si="7"/>
        <v>0</v>
      </c>
      <c r="V25" s="49">
        <f t="shared" si="8"/>
        <v>0</v>
      </c>
      <c r="X25" s="64">
        <f t="shared" si="9"/>
        <v>0</v>
      </c>
      <c r="Y25" s="43">
        <f t="shared" si="10"/>
        <v>0</v>
      </c>
    </row>
    <row r="26" spans="1:25" ht="12.75">
      <c r="A26" s="19"/>
      <c r="B26" s="78"/>
      <c r="C26" s="79"/>
      <c r="D26" s="80"/>
      <c r="E26" s="81"/>
      <c r="F26" s="80"/>
      <c r="H26" s="59"/>
      <c r="I26" s="25"/>
      <c r="J26" s="33"/>
      <c r="K26" s="46"/>
      <c r="M26" s="47"/>
      <c r="S26" s="49"/>
      <c r="T26" s="49"/>
      <c r="U26" s="49"/>
      <c r="V26" s="49"/>
      <c r="X26" s="64"/>
      <c r="Y26" s="43"/>
    </row>
    <row r="27" spans="1:25" ht="12.75">
      <c r="A27" s="19">
        <v>41183</v>
      </c>
      <c r="B27" s="78"/>
      <c r="C27" s="79"/>
      <c r="D27" s="80"/>
      <c r="E27" s="81"/>
      <c r="F27" s="80"/>
      <c r="H27" s="59">
        <f t="shared" si="0"/>
        <v>0</v>
      </c>
      <c r="I27" s="25" t="s">
        <v>10</v>
      </c>
      <c r="J27" s="33">
        <v>0.45</v>
      </c>
      <c r="K27" s="46">
        <f t="shared" si="1"/>
        <v>0</v>
      </c>
      <c r="M27" s="47">
        <f t="shared" si="2"/>
        <v>0</v>
      </c>
      <c r="O27" s="47">
        <f t="shared" si="3"/>
        <v>0</v>
      </c>
      <c r="Q27" s="47">
        <f t="shared" si="4"/>
        <v>0</v>
      </c>
      <c r="S27" s="49">
        <f t="shared" si="5"/>
        <v>0</v>
      </c>
      <c r="T27" s="49">
        <f t="shared" si="6"/>
        <v>0</v>
      </c>
      <c r="U27" s="49">
        <f t="shared" si="7"/>
        <v>0</v>
      </c>
      <c r="V27" s="49">
        <f t="shared" si="8"/>
        <v>0</v>
      </c>
      <c r="X27" s="64">
        <f t="shared" si="9"/>
        <v>0</v>
      </c>
      <c r="Y27" s="43">
        <f t="shared" si="10"/>
        <v>0</v>
      </c>
    </row>
    <row r="28" spans="1:25" ht="12.75">
      <c r="A28" s="19"/>
      <c r="B28" s="78"/>
      <c r="C28" s="79"/>
      <c r="D28" s="80"/>
      <c r="E28" s="81"/>
      <c r="F28" s="80"/>
      <c r="H28" s="59"/>
      <c r="I28" s="25"/>
      <c r="J28" s="33"/>
      <c r="K28" s="46"/>
      <c r="M28" s="47"/>
      <c r="S28" s="49"/>
      <c r="T28" s="49"/>
      <c r="U28" s="49"/>
      <c r="V28" s="49"/>
      <c r="X28" s="64"/>
      <c r="Y28" s="43"/>
    </row>
    <row r="29" spans="1:25" ht="12.75">
      <c r="A29" s="19">
        <v>41214</v>
      </c>
      <c r="B29" s="78"/>
      <c r="C29" s="79"/>
      <c r="D29" s="80"/>
      <c r="E29" s="81"/>
      <c r="F29" s="80"/>
      <c r="H29" s="59">
        <f t="shared" si="0"/>
        <v>0</v>
      </c>
      <c r="I29" s="25" t="s">
        <v>10</v>
      </c>
      <c r="J29" s="33">
        <v>0.45</v>
      </c>
      <c r="K29" s="46">
        <f t="shared" si="1"/>
        <v>0</v>
      </c>
      <c r="M29" s="47">
        <f t="shared" si="2"/>
        <v>0</v>
      </c>
      <c r="O29" s="47">
        <f t="shared" si="3"/>
        <v>0</v>
      </c>
      <c r="Q29" s="47">
        <f t="shared" si="4"/>
        <v>0</v>
      </c>
      <c r="S29" s="49">
        <f t="shared" si="5"/>
        <v>0</v>
      </c>
      <c r="T29" s="49">
        <f t="shared" si="6"/>
        <v>0</v>
      </c>
      <c r="U29" s="49">
        <f t="shared" si="7"/>
        <v>0</v>
      </c>
      <c r="V29" s="49">
        <f t="shared" si="8"/>
        <v>0</v>
      </c>
      <c r="X29" s="64">
        <f t="shared" si="9"/>
        <v>0</v>
      </c>
      <c r="Y29" s="43">
        <f t="shared" si="10"/>
        <v>0</v>
      </c>
    </row>
    <row r="30" spans="1:25" ht="12.75">
      <c r="A30" s="19"/>
      <c r="B30" s="78"/>
      <c r="C30" s="79"/>
      <c r="D30" s="80"/>
      <c r="E30" s="81"/>
      <c r="F30" s="80"/>
      <c r="H30" s="59"/>
      <c r="I30" s="25"/>
      <c r="J30" s="33"/>
      <c r="K30" s="46"/>
      <c r="M30" s="47"/>
      <c r="S30" s="49"/>
      <c r="T30" s="49"/>
      <c r="U30" s="49"/>
      <c r="V30" s="49"/>
      <c r="X30" s="64"/>
      <c r="Y30" s="43"/>
    </row>
    <row r="31" spans="1:25" ht="12.75">
      <c r="A31" s="19">
        <v>41244</v>
      </c>
      <c r="B31" s="78"/>
      <c r="C31" s="79"/>
      <c r="D31" s="80"/>
      <c r="E31" s="81"/>
      <c r="F31" s="80"/>
      <c r="H31" s="59">
        <f t="shared" si="0"/>
        <v>0</v>
      </c>
      <c r="I31" s="25" t="s">
        <v>10</v>
      </c>
      <c r="J31" s="33">
        <v>0.45</v>
      </c>
      <c r="K31" s="46">
        <f t="shared" si="1"/>
        <v>0</v>
      </c>
      <c r="M31" s="47">
        <f t="shared" si="2"/>
        <v>0</v>
      </c>
      <c r="O31" s="47">
        <f t="shared" si="3"/>
        <v>0</v>
      </c>
      <c r="Q31" s="47">
        <f t="shared" si="4"/>
        <v>0</v>
      </c>
      <c r="S31" s="49">
        <f t="shared" si="5"/>
        <v>0</v>
      </c>
      <c r="T31" s="49">
        <f t="shared" si="6"/>
        <v>0</v>
      </c>
      <c r="U31" s="49">
        <f t="shared" si="7"/>
        <v>0</v>
      </c>
      <c r="V31" s="49">
        <f t="shared" si="8"/>
        <v>0</v>
      </c>
      <c r="X31" s="64">
        <f t="shared" si="9"/>
        <v>0</v>
      </c>
      <c r="Y31" s="43">
        <f t="shared" si="10"/>
        <v>0</v>
      </c>
    </row>
    <row r="32" spans="1:25" ht="12.75">
      <c r="A32" s="19"/>
      <c r="B32" s="78"/>
      <c r="C32" s="79"/>
      <c r="D32" s="80"/>
      <c r="E32" s="81"/>
      <c r="F32" s="80"/>
      <c r="H32" s="59"/>
      <c r="I32" s="25"/>
      <c r="J32" s="33"/>
      <c r="K32" s="46"/>
      <c r="M32" s="47"/>
      <c r="S32" s="49"/>
      <c r="T32" s="49"/>
      <c r="U32" s="49"/>
      <c r="V32" s="49"/>
      <c r="X32" s="64"/>
      <c r="Y32" s="43"/>
    </row>
    <row r="33" spans="1:25" ht="12.75">
      <c r="A33" s="19">
        <v>41275</v>
      </c>
      <c r="B33" s="78"/>
      <c r="C33" s="79"/>
      <c r="D33" s="80"/>
      <c r="E33" s="81"/>
      <c r="F33" s="80"/>
      <c r="H33" s="59">
        <f t="shared" si="0"/>
        <v>0</v>
      </c>
      <c r="I33" s="25" t="s">
        <v>10</v>
      </c>
      <c r="J33" s="33">
        <v>0.45</v>
      </c>
      <c r="K33" s="46">
        <f t="shared" si="1"/>
        <v>0</v>
      </c>
      <c r="M33" s="47">
        <f t="shared" si="2"/>
        <v>0</v>
      </c>
      <c r="O33" s="47">
        <f t="shared" si="3"/>
        <v>0</v>
      </c>
      <c r="Q33" s="47">
        <f t="shared" si="4"/>
        <v>0</v>
      </c>
      <c r="S33" s="49">
        <f t="shared" si="5"/>
        <v>0</v>
      </c>
      <c r="T33" s="49">
        <f t="shared" si="6"/>
        <v>0</v>
      </c>
      <c r="U33" s="49">
        <f t="shared" si="7"/>
        <v>0</v>
      </c>
      <c r="V33" s="49">
        <f t="shared" si="8"/>
        <v>0</v>
      </c>
      <c r="X33" s="64">
        <f t="shared" si="9"/>
        <v>0</v>
      </c>
      <c r="Y33" s="43">
        <f t="shared" si="10"/>
        <v>0</v>
      </c>
    </row>
    <row r="34" spans="1:25" ht="12.75">
      <c r="A34" s="19"/>
      <c r="B34" s="78"/>
      <c r="C34" s="79"/>
      <c r="D34" s="80"/>
      <c r="E34" s="81"/>
      <c r="F34" s="80"/>
      <c r="H34" s="59"/>
      <c r="I34" s="25"/>
      <c r="J34" s="33"/>
      <c r="K34" s="46"/>
      <c r="M34" s="47"/>
      <c r="S34" s="49"/>
      <c r="T34" s="49"/>
      <c r="U34" s="49"/>
      <c r="V34" s="49"/>
      <c r="X34" s="64"/>
      <c r="Y34" s="43"/>
    </row>
    <row r="35" spans="1:25" ht="12.75">
      <c r="A35" s="19">
        <v>41306</v>
      </c>
      <c r="B35" s="78"/>
      <c r="C35" s="79"/>
      <c r="D35" s="80"/>
      <c r="E35" s="81"/>
      <c r="F35" s="80"/>
      <c r="H35" s="59">
        <f t="shared" si="0"/>
        <v>0</v>
      </c>
      <c r="I35" s="25" t="s">
        <v>10</v>
      </c>
      <c r="J35" s="33">
        <v>0.45</v>
      </c>
      <c r="K35" s="46">
        <f t="shared" si="1"/>
        <v>0</v>
      </c>
      <c r="M35" s="47">
        <f t="shared" si="2"/>
        <v>0</v>
      </c>
      <c r="O35" s="47">
        <f t="shared" si="3"/>
        <v>0</v>
      </c>
      <c r="Q35" s="47">
        <f t="shared" si="4"/>
        <v>0</v>
      </c>
      <c r="S35" s="49">
        <f t="shared" si="5"/>
        <v>0</v>
      </c>
      <c r="T35" s="49">
        <f t="shared" si="6"/>
        <v>0</v>
      </c>
      <c r="U35" s="49">
        <f t="shared" si="7"/>
        <v>0</v>
      </c>
      <c r="V35" s="49">
        <f t="shared" si="8"/>
        <v>0</v>
      </c>
      <c r="X35" s="64">
        <f t="shared" si="9"/>
        <v>0</v>
      </c>
      <c r="Y35" s="43">
        <f t="shared" si="10"/>
        <v>0</v>
      </c>
    </row>
    <row r="36" spans="1:25" ht="12.75">
      <c r="A36" s="19"/>
      <c r="B36" s="78"/>
      <c r="C36" s="79"/>
      <c r="D36" s="80"/>
      <c r="E36" s="81"/>
      <c r="F36" s="80"/>
      <c r="H36" s="59"/>
      <c r="I36" s="25"/>
      <c r="J36" s="33"/>
      <c r="K36" s="46"/>
      <c r="M36" s="47"/>
      <c r="S36" s="49"/>
      <c r="T36" s="49"/>
      <c r="U36" s="49"/>
      <c r="V36" s="49"/>
      <c r="X36" s="64"/>
      <c r="Y36" s="43"/>
    </row>
    <row r="37" spans="1:25" ht="12.75">
      <c r="A37" s="19">
        <v>41334</v>
      </c>
      <c r="B37" s="78"/>
      <c r="C37" s="79"/>
      <c r="D37" s="80"/>
      <c r="E37" s="81"/>
      <c r="F37" s="80"/>
      <c r="H37" s="59">
        <f t="shared" si="0"/>
        <v>0</v>
      </c>
      <c r="I37" s="25" t="s">
        <v>10</v>
      </c>
      <c r="J37" s="33">
        <v>0.45</v>
      </c>
      <c r="K37" s="46">
        <f t="shared" si="1"/>
        <v>0</v>
      </c>
      <c r="M37" s="47">
        <f t="shared" si="2"/>
        <v>0</v>
      </c>
      <c r="O37" s="47">
        <f t="shared" si="3"/>
        <v>0</v>
      </c>
      <c r="Q37" s="47">
        <f t="shared" si="4"/>
        <v>0</v>
      </c>
      <c r="S37" s="49">
        <f t="shared" si="5"/>
        <v>0</v>
      </c>
      <c r="T37" s="49">
        <f t="shared" si="6"/>
        <v>0</v>
      </c>
      <c r="U37" s="49">
        <f t="shared" si="7"/>
        <v>0</v>
      </c>
      <c r="V37" s="49">
        <f t="shared" si="8"/>
        <v>0</v>
      </c>
      <c r="X37" s="64">
        <f t="shared" si="9"/>
        <v>0</v>
      </c>
      <c r="Y37" s="43">
        <f t="shared" si="10"/>
        <v>0</v>
      </c>
    </row>
    <row r="38" spans="1:25" ht="12.75">
      <c r="A38" s="19"/>
      <c r="B38" s="78"/>
      <c r="C38" s="79"/>
      <c r="D38" s="80"/>
      <c r="E38" s="81"/>
      <c r="F38" s="80"/>
      <c r="H38" s="59"/>
      <c r="I38" s="25" t="s">
        <v>23</v>
      </c>
      <c r="J38" s="34" t="s">
        <v>23</v>
      </c>
      <c r="K38" s="46" t="s">
        <v>23</v>
      </c>
      <c r="M38" s="47" t="s">
        <v>23</v>
      </c>
      <c r="O38" s="95"/>
      <c r="P38" s="57"/>
      <c r="Q38" s="95"/>
      <c r="R38" s="57"/>
      <c r="S38" s="49" t="s">
        <v>23</v>
      </c>
      <c r="T38" s="49" t="s">
        <v>23</v>
      </c>
      <c r="U38" s="66" t="str">
        <f>+K38</f>
        <v> </v>
      </c>
      <c r="V38" s="66" t="s">
        <v>23</v>
      </c>
      <c r="X38" s="64">
        <f>B38+D38+H38</f>
        <v>0</v>
      </c>
      <c r="Y38" s="43" t="s">
        <v>23</v>
      </c>
    </row>
    <row r="39" spans="2:25" ht="12.75">
      <c r="B39" s="82"/>
      <c r="C39" s="82"/>
      <c r="D39" s="83"/>
      <c r="E39" s="84"/>
      <c r="F39" s="83"/>
      <c r="H39" s="60"/>
      <c r="M39" s="56"/>
      <c r="O39" s="57"/>
      <c r="P39" s="57"/>
      <c r="Q39" s="57"/>
      <c r="R39" s="57"/>
      <c r="S39" s="56"/>
      <c r="T39" s="52"/>
      <c r="U39" s="53"/>
      <c r="V39" s="53"/>
      <c r="X39" s="64"/>
      <c r="Y39" s="43"/>
    </row>
    <row r="40" spans="2:25" ht="12.75">
      <c r="B40" s="85">
        <f>SUM(B15:B38)</f>
        <v>0</v>
      </c>
      <c r="C40" s="85"/>
      <c r="D40" s="86">
        <f>SUM(D15:D38)</f>
        <v>0</v>
      </c>
      <c r="E40" s="87"/>
      <c r="F40" s="86">
        <f>SUM(F15:F38)</f>
        <v>0</v>
      </c>
      <c r="H40" s="61">
        <f>SUM(H15:H38)</f>
        <v>0</v>
      </c>
      <c r="M40" s="57">
        <f>SUM(M15:M38)</f>
        <v>0</v>
      </c>
      <c r="O40" s="57">
        <f>SUM(O13:O39)</f>
        <v>0</v>
      </c>
      <c r="P40" s="57"/>
      <c r="Q40" s="57">
        <f>SUM(Q13:Q39)</f>
        <v>0</v>
      </c>
      <c r="R40" s="57"/>
      <c r="S40" s="57">
        <f>SUM(S15:S39)</f>
        <v>0</v>
      </c>
      <c r="T40" s="53">
        <f>SUM(T15:T38)</f>
        <v>0</v>
      </c>
      <c r="U40" s="53">
        <f>SUM(U15:U38)</f>
        <v>0</v>
      </c>
      <c r="V40" s="53">
        <f>SUM(V15:V38)</f>
        <v>0</v>
      </c>
      <c r="X40" s="64"/>
      <c r="Y40" s="43"/>
    </row>
    <row r="41" spans="2:25" ht="13.5" thickBot="1">
      <c r="B41" s="88"/>
      <c r="C41" s="88"/>
      <c r="D41" s="89"/>
      <c r="E41" s="90"/>
      <c r="F41" s="89"/>
      <c r="H41" s="62"/>
      <c r="M41" s="58"/>
      <c r="O41" s="58"/>
      <c r="P41" s="57"/>
      <c r="Q41" s="58"/>
      <c r="R41" s="57"/>
      <c r="S41" s="58"/>
      <c r="T41" s="54"/>
      <c r="U41" s="54"/>
      <c r="V41" s="54"/>
      <c r="X41" s="68"/>
      <c r="Y41" s="69"/>
    </row>
    <row r="42" ht="13.5" thickTop="1"/>
    <row r="43" ht="12.75">
      <c r="G43" s="2" t="s">
        <v>12</v>
      </c>
    </row>
    <row r="44" spans="7:22" ht="12.75">
      <c r="G44" s="1" t="s">
        <v>9</v>
      </c>
      <c r="M44" s="26"/>
      <c r="N44" s="26"/>
      <c r="O44" s="57"/>
      <c r="P44" s="57"/>
      <c r="Q44" s="57"/>
      <c r="R44" s="57"/>
      <c r="S44" s="57"/>
      <c r="T44" s="53"/>
      <c r="U44" s="53"/>
      <c r="V44" s="53"/>
    </row>
    <row r="45" spans="8:22" ht="12.75">
      <c r="H45" s="38">
        <f>IF(H40&gt;9999,"10000",H40)</f>
        <v>0</v>
      </c>
      <c r="J45" s="33" t="s">
        <v>22</v>
      </c>
      <c r="M45" s="26"/>
      <c r="N45" s="26"/>
      <c r="O45" s="57"/>
      <c r="P45" s="57"/>
      <c r="Q45" s="57"/>
      <c r="R45" s="57"/>
      <c r="S45" s="57"/>
      <c r="T45" s="53"/>
      <c r="U45" s="53"/>
      <c r="V45" s="53"/>
    </row>
    <row r="46" spans="7:22" ht="12.75">
      <c r="G46" s="2" t="s">
        <v>13</v>
      </c>
      <c r="M46" s="26"/>
      <c r="N46" s="26"/>
      <c r="O46" s="57"/>
      <c r="P46" s="57"/>
      <c r="Q46" s="57"/>
      <c r="R46" s="57"/>
      <c r="S46" s="57"/>
      <c r="T46" s="53"/>
      <c r="U46" s="53"/>
      <c r="V46" s="53"/>
    </row>
    <row r="47" spans="8:22" ht="12.75">
      <c r="H47" s="38" t="str">
        <f>IF(H40&lt;10000,"0",(H40-10000))</f>
        <v>0</v>
      </c>
      <c r="J47" s="34" t="s">
        <v>5</v>
      </c>
      <c r="M47" s="26"/>
      <c r="N47" s="26"/>
      <c r="O47" s="57"/>
      <c r="P47" s="57"/>
      <c r="Q47" s="57"/>
      <c r="R47" s="57"/>
      <c r="S47" s="57"/>
      <c r="T47" s="53"/>
      <c r="U47" s="53"/>
      <c r="V47" s="53"/>
    </row>
    <row r="48" spans="8:22" ht="12.75">
      <c r="H48" s="39"/>
      <c r="M48" s="26"/>
      <c r="N48" s="26"/>
      <c r="O48" s="57"/>
      <c r="P48" s="57"/>
      <c r="Q48" s="57"/>
      <c r="R48" s="57"/>
      <c r="S48" s="57"/>
      <c r="T48" s="53"/>
      <c r="U48" s="53"/>
      <c r="V48" s="53"/>
    </row>
    <row r="49" spans="8:22" ht="12.75">
      <c r="H49" s="39"/>
      <c r="M49" s="26"/>
      <c r="N49" s="26"/>
      <c r="O49" s="57"/>
      <c r="P49" s="57"/>
      <c r="Q49" s="57"/>
      <c r="R49" s="57"/>
      <c r="S49" s="57"/>
      <c r="T49" s="53"/>
      <c r="U49" s="53"/>
      <c r="V49" s="53"/>
    </row>
    <row r="50" spans="13:22" ht="12.75">
      <c r="M50" s="26"/>
      <c r="N50" s="26"/>
      <c r="O50" s="57"/>
      <c r="P50" s="57"/>
      <c r="Q50" s="57"/>
      <c r="R50" s="57"/>
      <c r="S50" s="57"/>
      <c r="T50" s="53"/>
      <c r="U50" s="53"/>
      <c r="V50" s="53"/>
    </row>
    <row r="51" spans="13:22" ht="12.75">
      <c r="M51" s="26"/>
      <c r="N51" s="26"/>
      <c r="O51" s="57"/>
      <c r="P51" s="57"/>
      <c r="Q51" s="57"/>
      <c r="R51" s="57"/>
      <c r="S51" s="57"/>
      <c r="T51" s="53"/>
      <c r="U51" s="53"/>
      <c r="V51" s="53"/>
    </row>
  </sheetData>
  <sheetProtection/>
  <mergeCells count="2">
    <mergeCell ref="I10:J10"/>
    <mergeCell ref="I11:J11"/>
  </mergeCells>
  <printOptions/>
  <pageMargins left="0.34" right="0.25" top="0.26" bottom="0.3" header="0.26" footer="0.2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 registrar mileage (examples)</dc:title>
  <dc:subject/>
  <dc:creator>Sarah Norton</dc:creator>
  <cp:keywords/>
  <dc:description/>
  <cp:lastModifiedBy>Sofya Loren</cp:lastModifiedBy>
  <cp:lastPrinted>2012-01-24T11:27:48Z</cp:lastPrinted>
  <dcterms:created xsi:type="dcterms:W3CDTF">1996-10-14T23:33:28Z</dcterms:created>
  <dcterms:modified xsi:type="dcterms:W3CDTF">2012-12-19T11:27:15Z</dcterms:modified>
  <cp:category/>
  <cp:version/>
  <cp:contentType/>
  <cp:contentStatus/>
</cp:coreProperties>
</file>